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showInkAnnotation="0" defaultThemeVersion="124226"/>
  <bookViews>
    <workbookView xWindow="-60" yWindow="1050" windowWidth="18570" windowHeight="4500" tabRatio="599" activeTab="3"/>
  </bookViews>
  <sheets>
    <sheet name="1 - Návrh rozpočtu 2025" sheetId="13" r:id="rId1"/>
    <sheet name="2 - Výnosy a náklady 2025 návh" sheetId="1" r:id="rId2"/>
    <sheet name=" Fondy 2025 - návrh" sheetId="2" r:id="rId3"/>
    <sheet name="4 - Návrh výhled 2026-2027" sheetId="15" r:id="rId4"/>
    <sheet name="Příloha A I." sheetId="16" r:id="rId5"/>
    <sheet name="Příloha A II." sheetId="17" r:id="rId6"/>
    <sheet name="Příloha A III." sheetId="18" r:id="rId7"/>
    <sheet name="Příloha A IV." sheetId="19" r:id="rId8"/>
    <sheet name="Příloha B" sheetId="22" r:id="rId9"/>
    <sheet name="Příloha C" sheetId="23" r:id="rId10"/>
  </sheets>
  <definedNames>
    <definedName name="_xlnm._FilterDatabase" localSheetId="1" hidden="1">'2 - Výnosy a náklady 2025 návh'!$A$3:$M$148</definedName>
  </definedNames>
  <calcPr calcId="145621"/>
</workbook>
</file>

<file path=xl/calcChain.xml><?xml version="1.0" encoding="utf-8"?>
<calcChain xmlns="http://schemas.openxmlformats.org/spreadsheetml/2006/main">
  <c r="E62" i="2" l="1"/>
  <c r="C62" i="2"/>
  <c r="B62" i="2"/>
  <c r="D62" i="2" s="1"/>
  <c r="F62" i="2" s="1"/>
  <c r="F61" i="2"/>
  <c r="D61" i="2"/>
  <c r="D60" i="2"/>
  <c r="F60" i="2" s="1"/>
  <c r="F59" i="2"/>
  <c r="D59" i="2"/>
  <c r="E58" i="2"/>
  <c r="E63" i="2" s="1"/>
  <c r="D58" i="2"/>
  <c r="F58" i="2" s="1"/>
  <c r="C58" i="2"/>
  <c r="C63" i="2" s="1"/>
  <c r="B58" i="2"/>
  <c r="B63" i="2" s="1"/>
  <c r="D57" i="2"/>
  <c r="F57" i="2" s="1"/>
  <c r="D56" i="2"/>
  <c r="F56" i="2" s="1"/>
  <c r="D55" i="2"/>
  <c r="F55" i="2" s="1"/>
  <c r="C53" i="2"/>
  <c r="E52" i="2"/>
  <c r="C52" i="2"/>
  <c r="D52" i="2" s="1"/>
  <c r="F52" i="2" s="1"/>
  <c r="B52" i="2"/>
  <c r="D51" i="2"/>
  <c r="F51" i="2" s="1"/>
  <c r="D50" i="2"/>
  <c r="F50" i="2" s="1"/>
  <c r="D49" i="2"/>
  <c r="F49" i="2" s="1"/>
  <c r="D48" i="2"/>
  <c r="F48" i="2" s="1"/>
  <c r="E47" i="2"/>
  <c r="E53" i="2" s="1"/>
  <c r="C47" i="2"/>
  <c r="B47" i="2"/>
  <c r="B53" i="2" s="1"/>
  <c r="F46" i="2"/>
  <c r="D46" i="2"/>
  <c r="D45" i="2"/>
  <c r="F45" i="2" s="1"/>
  <c r="F44" i="2"/>
  <c r="D44" i="2"/>
  <c r="D43" i="2"/>
  <c r="F43" i="2" s="1"/>
  <c r="B41" i="2"/>
  <c r="D41" i="2" s="1"/>
  <c r="F41" i="2" s="1"/>
  <c r="E40" i="2"/>
  <c r="C40" i="2"/>
  <c r="C41" i="2" s="1"/>
  <c r="B40" i="2"/>
  <c r="D39" i="2"/>
  <c r="F39" i="2" s="1"/>
  <c r="F38" i="2"/>
  <c r="D38" i="2"/>
  <c r="D37" i="2"/>
  <c r="F37" i="2" s="1"/>
  <c r="F36" i="2"/>
  <c r="D36" i="2"/>
  <c r="E35" i="2"/>
  <c r="E41" i="2" s="1"/>
  <c r="D35" i="2"/>
  <c r="F35" i="2" s="1"/>
  <c r="C35" i="2"/>
  <c r="B35" i="2"/>
  <c r="D34" i="2"/>
  <c r="F34" i="2" s="1"/>
  <c r="D33" i="2"/>
  <c r="F33" i="2" s="1"/>
  <c r="D32" i="2"/>
  <c r="F32" i="2" s="1"/>
  <c r="D31" i="2"/>
  <c r="F31" i="2" s="1"/>
  <c r="D30" i="2"/>
  <c r="F30" i="2" s="1"/>
  <c r="C28" i="2"/>
  <c r="E27" i="2"/>
  <c r="D27" i="2"/>
  <c r="F27" i="2" s="1"/>
  <c r="C27" i="2"/>
  <c r="B27" i="2"/>
  <c r="D26" i="2"/>
  <c r="F26" i="2" s="1"/>
  <c r="D25" i="2"/>
  <c r="F25" i="2" s="1"/>
  <c r="D24" i="2"/>
  <c r="F24" i="2" s="1"/>
  <c r="D23" i="2"/>
  <c r="F23" i="2" s="1"/>
  <c r="D22" i="2"/>
  <c r="F22" i="2" s="1"/>
  <c r="D21" i="2"/>
  <c r="F21" i="2" s="1"/>
  <c r="D20" i="2"/>
  <c r="F20" i="2" s="1"/>
  <c r="D19" i="2"/>
  <c r="F19" i="2" s="1"/>
  <c r="D18" i="2"/>
  <c r="F18" i="2" s="1"/>
  <c r="D17" i="2"/>
  <c r="F17" i="2" s="1"/>
  <c r="E16" i="2"/>
  <c r="E28" i="2" s="1"/>
  <c r="C16" i="2"/>
  <c r="B16" i="2"/>
  <c r="B28" i="2" s="1"/>
  <c r="D28" i="2" s="1"/>
  <c r="F28" i="2" s="1"/>
  <c r="F15" i="2"/>
  <c r="D15" i="2"/>
  <c r="D14" i="2"/>
  <c r="F14" i="2" s="1"/>
  <c r="F13" i="2"/>
  <c r="D13" i="2"/>
  <c r="D12" i="2"/>
  <c r="F12" i="2" s="1"/>
  <c r="F11" i="2"/>
  <c r="D11" i="2"/>
  <c r="D8" i="2"/>
  <c r="F8" i="2" s="1"/>
  <c r="D7" i="2"/>
  <c r="F7" i="2" s="1"/>
  <c r="E6" i="2"/>
  <c r="E9" i="2" s="1"/>
  <c r="C6" i="2"/>
  <c r="C9" i="2" s="1"/>
  <c r="B6" i="2"/>
  <c r="D6" i="2" s="1"/>
  <c r="F6" i="2" s="1"/>
  <c r="F5" i="2"/>
  <c r="D5" i="2"/>
  <c r="D4" i="2"/>
  <c r="F4" i="2" s="1"/>
  <c r="K141" i="1"/>
  <c r="L140" i="1"/>
  <c r="J140" i="1"/>
  <c r="F140" i="1"/>
  <c r="L139" i="1"/>
  <c r="J139" i="1"/>
  <c r="F139" i="1"/>
  <c r="J138" i="1"/>
  <c r="F138" i="1"/>
  <c r="L138" i="1" s="1"/>
  <c r="K137" i="1"/>
  <c r="J137" i="1"/>
  <c r="I137" i="1"/>
  <c r="H137" i="1"/>
  <c r="G137" i="1"/>
  <c r="F137" i="1"/>
  <c r="L137" i="1" s="1"/>
  <c r="E137" i="1"/>
  <c r="D137" i="1"/>
  <c r="C137" i="1"/>
  <c r="L136" i="1"/>
  <c r="J136" i="1"/>
  <c r="F136" i="1"/>
  <c r="J135" i="1"/>
  <c r="F135" i="1"/>
  <c r="L135" i="1" s="1"/>
  <c r="J134" i="1"/>
  <c r="F134" i="1"/>
  <c r="L134" i="1" s="1"/>
  <c r="K133" i="1"/>
  <c r="I133" i="1"/>
  <c r="H133" i="1"/>
  <c r="G133" i="1"/>
  <c r="J133" i="1" s="1"/>
  <c r="E133" i="1"/>
  <c r="D133" i="1"/>
  <c r="C133" i="1"/>
  <c r="F133" i="1" s="1"/>
  <c r="K132" i="1"/>
  <c r="K131" i="1"/>
  <c r="J130" i="1"/>
  <c r="F130" i="1"/>
  <c r="L130" i="1" s="1"/>
  <c r="J129" i="1"/>
  <c r="F129" i="1"/>
  <c r="L129" i="1" s="1"/>
  <c r="L128" i="1"/>
  <c r="J128" i="1"/>
  <c r="F128" i="1"/>
  <c r="L127" i="1"/>
  <c r="J127" i="1"/>
  <c r="F127" i="1"/>
  <c r="J126" i="1"/>
  <c r="I126" i="1"/>
  <c r="H126" i="1"/>
  <c r="G126" i="1"/>
  <c r="F126" i="1"/>
  <c r="L126" i="1" s="1"/>
  <c r="E126" i="1"/>
  <c r="D126" i="1"/>
  <c r="C126" i="1"/>
  <c r="L125" i="1"/>
  <c r="J125" i="1"/>
  <c r="F125" i="1"/>
  <c r="J124" i="1"/>
  <c r="F124" i="1"/>
  <c r="L124" i="1" s="1"/>
  <c r="J123" i="1"/>
  <c r="F123" i="1"/>
  <c r="L123" i="1" s="1"/>
  <c r="L122" i="1"/>
  <c r="J122" i="1"/>
  <c r="F122" i="1"/>
  <c r="J121" i="1"/>
  <c r="L121" i="1" s="1"/>
  <c r="F121" i="1"/>
  <c r="J120" i="1"/>
  <c r="F120" i="1"/>
  <c r="L120" i="1" s="1"/>
  <c r="I119" i="1"/>
  <c r="H119" i="1"/>
  <c r="G119" i="1"/>
  <c r="J119" i="1" s="1"/>
  <c r="E119" i="1"/>
  <c r="D119" i="1"/>
  <c r="C119" i="1"/>
  <c r="F119" i="1" s="1"/>
  <c r="J118" i="1"/>
  <c r="F118" i="1"/>
  <c r="L118" i="1" s="1"/>
  <c r="J117" i="1"/>
  <c r="F117" i="1"/>
  <c r="L117" i="1" s="1"/>
  <c r="J116" i="1"/>
  <c r="I115" i="1"/>
  <c r="H115" i="1"/>
  <c r="H114" i="1" s="1"/>
  <c r="G115" i="1"/>
  <c r="J115" i="1" s="1"/>
  <c r="E115" i="1"/>
  <c r="D115" i="1"/>
  <c r="D114" i="1" s="1"/>
  <c r="I114" i="1"/>
  <c r="E114" i="1"/>
  <c r="J113" i="1"/>
  <c r="F113" i="1"/>
  <c r="L113" i="1" s="1"/>
  <c r="J112" i="1"/>
  <c r="F112" i="1"/>
  <c r="L112" i="1" s="1"/>
  <c r="I111" i="1"/>
  <c r="H111" i="1"/>
  <c r="G111" i="1"/>
  <c r="J111" i="1" s="1"/>
  <c r="E111" i="1"/>
  <c r="D111" i="1"/>
  <c r="C111" i="1"/>
  <c r="F111" i="1" s="1"/>
  <c r="L111" i="1" s="1"/>
  <c r="J110" i="1"/>
  <c r="F110" i="1"/>
  <c r="L110" i="1" s="1"/>
  <c r="L109" i="1"/>
  <c r="J109" i="1"/>
  <c r="F109" i="1"/>
  <c r="L108" i="1"/>
  <c r="J108" i="1"/>
  <c r="F108" i="1"/>
  <c r="J107" i="1"/>
  <c r="I107" i="1"/>
  <c r="H107" i="1"/>
  <c r="G107" i="1"/>
  <c r="F107" i="1"/>
  <c r="L107" i="1" s="1"/>
  <c r="E107" i="1"/>
  <c r="D107" i="1"/>
  <c r="C107" i="1"/>
  <c r="L106" i="1"/>
  <c r="J106" i="1"/>
  <c r="F106" i="1"/>
  <c r="J105" i="1"/>
  <c r="F105" i="1"/>
  <c r="L105" i="1" s="1"/>
  <c r="J104" i="1"/>
  <c r="F104" i="1"/>
  <c r="L104" i="1" s="1"/>
  <c r="I103" i="1"/>
  <c r="H103" i="1"/>
  <c r="G103" i="1"/>
  <c r="J103" i="1" s="1"/>
  <c r="E103" i="1"/>
  <c r="D103" i="1"/>
  <c r="C103" i="1"/>
  <c r="F103" i="1" s="1"/>
  <c r="J102" i="1"/>
  <c r="F102" i="1"/>
  <c r="L102" i="1" s="1"/>
  <c r="L101" i="1"/>
  <c r="J101" i="1"/>
  <c r="F101" i="1"/>
  <c r="L100" i="1"/>
  <c r="J100" i="1"/>
  <c r="F100" i="1"/>
  <c r="J99" i="1"/>
  <c r="F99" i="1"/>
  <c r="L99" i="1" s="1"/>
  <c r="J98" i="1"/>
  <c r="F98" i="1"/>
  <c r="L98" i="1" s="1"/>
  <c r="L97" i="1"/>
  <c r="J97" i="1"/>
  <c r="F97" i="1"/>
  <c r="L96" i="1"/>
  <c r="J96" i="1"/>
  <c r="F96" i="1"/>
  <c r="J95" i="1"/>
  <c r="I95" i="1"/>
  <c r="I94" i="1" s="1"/>
  <c r="I131" i="1" s="1"/>
  <c r="H95" i="1"/>
  <c r="H94" i="1" s="1"/>
  <c r="H131" i="1" s="1"/>
  <c r="G95" i="1"/>
  <c r="F95" i="1"/>
  <c r="L95" i="1" s="1"/>
  <c r="E95" i="1"/>
  <c r="E94" i="1" s="1"/>
  <c r="E131" i="1" s="1"/>
  <c r="D95" i="1"/>
  <c r="D94" i="1" s="1"/>
  <c r="C95" i="1"/>
  <c r="G94" i="1"/>
  <c r="J94" i="1" s="1"/>
  <c r="C94" i="1"/>
  <c r="L93" i="1"/>
  <c r="J93" i="1"/>
  <c r="F93" i="1"/>
  <c r="J91" i="1"/>
  <c r="F91" i="1"/>
  <c r="L91" i="1" s="1"/>
  <c r="L90" i="1"/>
  <c r="J90" i="1"/>
  <c r="F90" i="1"/>
  <c r="K89" i="1"/>
  <c r="K92" i="1" s="1"/>
  <c r="J89" i="1"/>
  <c r="I89" i="1"/>
  <c r="H89" i="1"/>
  <c r="H92" i="1" s="1"/>
  <c r="G89" i="1"/>
  <c r="E89" i="1"/>
  <c r="D89" i="1"/>
  <c r="C89" i="1"/>
  <c r="F89" i="1" s="1"/>
  <c r="L89" i="1" s="1"/>
  <c r="J87" i="1"/>
  <c r="F87" i="1"/>
  <c r="L87" i="1" s="1"/>
  <c r="L86" i="1"/>
  <c r="J86" i="1"/>
  <c r="F86" i="1"/>
  <c r="L85" i="1"/>
  <c r="J85" i="1"/>
  <c r="F85" i="1"/>
  <c r="J84" i="1"/>
  <c r="F84" i="1"/>
  <c r="L84" i="1" s="1"/>
  <c r="J83" i="1"/>
  <c r="F83" i="1"/>
  <c r="L83" i="1" s="1"/>
  <c r="L82" i="1"/>
  <c r="J82" i="1"/>
  <c r="F82" i="1"/>
  <c r="L81" i="1"/>
  <c r="J81" i="1"/>
  <c r="F81" i="1"/>
  <c r="K80" i="1"/>
  <c r="I80" i="1"/>
  <c r="H80" i="1"/>
  <c r="G80" i="1"/>
  <c r="J80" i="1" s="1"/>
  <c r="E80" i="1"/>
  <c r="D80" i="1"/>
  <c r="C80" i="1"/>
  <c r="F80" i="1" s="1"/>
  <c r="L79" i="1"/>
  <c r="J79" i="1"/>
  <c r="F79" i="1"/>
  <c r="L78" i="1"/>
  <c r="J78" i="1"/>
  <c r="F78" i="1"/>
  <c r="J77" i="1"/>
  <c r="F77" i="1"/>
  <c r="L77" i="1" s="1"/>
  <c r="K76" i="1"/>
  <c r="J76" i="1"/>
  <c r="I76" i="1"/>
  <c r="H76" i="1"/>
  <c r="G76" i="1"/>
  <c r="F76" i="1"/>
  <c r="L76" i="1" s="1"/>
  <c r="E76" i="1"/>
  <c r="D76" i="1"/>
  <c r="C76" i="1"/>
  <c r="L75" i="1"/>
  <c r="J75" i="1"/>
  <c r="F75" i="1"/>
  <c r="J74" i="1"/>
  <c r="F74" i="1"/>
  <c r="L74" i="1" s="1"/>
  <c r="J73" i="1"/>
  <c r="F73" i="1"/>
  <c r="L73" i="1" s="1"/>
  <c r="L72" i="1"/>
  <c r="J72" i="1"/>
  <c r="F72" i="1"/>
  <c r="L71" i="1"/>
  <c r="J71" i="1"/>
  <c r="F71" i="1"/>
  <c r="J70" i="1"/>
  <c r="F70" i="1"/>
  <c r="L70" i="1" s="1"/>
  <c r="J69" i="1"/>
  <c r="F69" i="1"/>
  <c r="L69" i="1" s="1"/>
  <c r="L68" i="1"/>
  <c r="J68" i="1"/>
  <c r="F68" i="1"/>
  <c r="L67" i="1"/>
  <c r="J67" i="1"/>
  <c r="F67" i="1"/>
  <c r="K66" i="1"/>
  <c r="I66" i="1"/>
  <c r="H66" i="1"/>
  <c r="G66" i="1"/>
  <c r="J66" i="1" s="1"/>
  <c r="E66" i="1"/>
  <c r="D66" i="1"/>
  <c r="C66" i="1"/>
  <c r="F66" i="1" s="1"/>
  <c r="L65" i="1"/>
  <c r="J65" i="1"/>
  <c r="F65" i="1"/>
  <c r="L64" i="1"/>
  <c r="J64" i="1"/>
  <c r="F64" i="1"/>
  <c r="J63" i="1"/>
  <c r="F63" i="1"/>
  <c r="L63" i="1" s="1"/>
  <c r="J62" i="1"/>
  <c r="F62" i="1"/>
  <c r="L62" i="1" s="1"/>
  <c r="L61" i="1"/>
  <c r="J61" i="1"/>
  <c r="F61" i="1"/>
  <c r="L60" i="1"/>
  <c r="J60" i="1"/>
  <c r="F60" i="1"/>
  <c r="J59" i="1"/>
  <c r="F59" i="1"/>
  <c r="L59" i="1" s="1"/>
  <c r="J58" i="1"/>
  <c r="F58" i="1"/>
  <c r="L58" i="1" s="1"/>
  <c r="K57" i="1"/>
  <c r="K55" i="1" s="1"/>
  <c r="I57" i="1"/>
  <c r="I55" i="1" s="1"/>
  <c r="H57" i="1"/>
  <c r="H55" i="1" s="1"/>
  <c r="G57" i="1"/>
  <c r="J57" i="1" s="1"/>
  <c r="E57" i="1"/>
  <c r="E55" i="1" s="1"/>
  <c r="D57" i="1"/>
  <c r="D55" i="1" s="1"/>
  <c r="C57" i="1"/>
  <c r="F57" i="1" s="1"/>
  <c r="L57" i="1" s="1"/>
  <c r="J56" i="1"/>
  <c r="F56" i="1"/>
  <c r="L56" i="1" s="1"/>
  <c r="L54" i="1"/>
  <c r="J54" i="1"/>
  <c r="F54" i="1"/>
  <c r="J53" i="1"/>
  <c r="F53" i="1"/>
  <c r="L53" i="1" s="1"/>
  <c r="J52" i="1"/>
  <c r="F52" i="1"/>
  <c r="L52" i="1" s="1"/>
  <c r="L51" i="1"/>
  <c r="J51" i="1"/>
  <c r="F51" i="1"/>
  <c r="L50" i="1"/>
  <c r="J50" i="1"/>
  <c r="F50" i="1"/>
  <c r="J49" i="1"/>
  <c r="F49" i="1"/>
  <c r="L49" i="1" s="1"/>
  <c r="K48" i="1"/>
  <c r="J48" i="1"/>
  <c r="I48" i="1"/>
  <c r="H48" i="1"/>
  <c r="G48" i="1"/>
  <c r="F48" i="1"/>
  <c r="L48" i="1" s="1"/>
  <c r="E48" i="1"/>
  <c r="D48" i="1"/>
  <c r="C48" i="1"/>
  <c r="L47" i="1"/>
  <c r="J47" i="1"/>
  <c r="F47" i="1"/>
  <c r="J46" i="1"/>
  <c r="F46" i="1"/>
  <c r="L46" i="1" s="1"/>
  <c r="J45" i="1"/>
  <c r="F45" i="1"/>
  <c r="L45" i="1" s="1"/>
  <c r="L44" i="1"/>
  <c r="J44" i="1"/>
  <c r="F44" i="1"/>
  <c r="K43" i="1"/>
  <c r="I43" i="1"/>
  <c r="H43" i="1"/>
  <c r="G43" i="1"/>
  <c r="J43" i="1" s="1"/>
  <c r="E43" i="1"/>
  <c r="D43" i="1"/>
  <c r="C43" i="1"/>
  <c r="F43" i="1" s="1"/>
  <c r="J42" i="1"/>
  <c r="F42" i="1"/>
  <c r="L42" i="1" s="1"/>
  <c r="L41" i="1"/>
  <c r="J41" i="1"/>
  <c r="F41" i="1"/>
  <c r="L40" i="1"/>
  <c r="J40" i="1"/>
  <c r="F40" i="1"/>
  <c r="K39" i="1"/>
  <c r="K30" i="1" s="1"/>
  <c r="I39" i="1"/>
  <c r="H39" i="1"/>
  <c r="G39" i="1"/>
  <c r="J39" i="1" s="1"/>
  <c r="E39" i="1"/>
  <c r="D39" i="1"/>
  <c r="C39" i="1"/>
  <c r="F39" i="1" s="1"/>
  <c r="L38" i="1"/>
  <c r="J38" i="1"/>
  <c r="F38" i="1"/>
  <c r="L37" i="1"/>
  <c r="J37" i="1"/>
  <c r="F37" i="1"/>
  <c r="J36" i="1"/>
  <c r="F36" i="1"/>
  <c r="L36" i="1" s="1"/>
  <c r="J35" i="1"/>
  <c r="F35" i="1"/>
  <c r="L35" i="1" s="1"/>
  <c r="K34" i="1"/>
  <c r="I34" i="1"/>
  <c r="I30" i="1" s="1"/>
  <c r="H34" i="1"/>
  <c r="G34" i="1"/>
  <c r="J34" i="1" s="1"/>
  <c r="E34" i="1"/>
  <c r="E30" i="1" s="1"/>
  <c r="D34" i="1"/>
  <c r="C34" i="1"/>
  <c r="F34" i="1" s="1"/>
  <c r="J33" i="1"/>
  <c r="F33" i="1"/>
  <c r="L33" i="1" s="1"/>
  <c r="J32" i="1"/>
  <c r="F32" i="1"/>
  <c r="L32" i="1" s="1"/>
  <c r="L31" i="1"/>
  <c r="J31" i="1"/>
  <c r="F31" i="1"/>
  <c r="H30" i="1"/>
  <c r="D30" i="1"/>
  <c r="J29" i="1"/>
  <c r="F29" i="1"/>
  <c r="L29" i="1" s="1"/>
  <c r="L28" i="1"/>
  <c r="J28" i="1"/>
  <c r="F28" i="1"/>
  <c r="K27" i="1"/>
  <c r="I27" i="1"/>
  <c r="H27" i="1"/>
  <c r="G27" i="1"/>
  <c r="J27" i="1" s="1"/>
  <c r="E27" i="1"/>
  <c r="D27" i="1"/>
  <c r="C27" i="1"/>
  <c r="F27" i="1" s="1"/>
  <c r="L27" i="1" s="1"/>
  <c r="J26" i="1"/>
  <c r="F26" i="1"/>
  <c r="L26" i="1" s="1"/>
  <c r="L25" i="1"/>
  <c r="J25" i="1"/>
  <c r="F25" i="1"/>
  <c r="L24" i="1"/>
  <c r="J24" i="1"/>
  <c r="F24" i="1"/>
  <c r="J23" i="1"/>
  <c r="F23" i="1"/>
  <c r="L23" i="1" s="1"/>
  <c r="J22" i="1"/>
  <c r="F22" i="1"/>
  <c r="L22" i="1" s="1"/>
  <c r="L21" i="1"/>
  <c r="J21" i="1"/>
  <c r="F21" i="1"/>
  <c r="L20" i="1"/>
  <c r="J20" i="1"/>
  <c r="F20" i="1"/>
  <c r="J19" i="1"/>
  <c r="F19" i="1"/>
  <c r="L19" i="1" s="1"/>
  <c r="J18" i="1"/>
  <c r="F18" i="1"/>
  <c r="L18" i="1" s="1"/>
  <c r="L17" i="1"/>
  <c r="J17" i="1"/>
  <c r="F17" i="1"/>
  <c r="K16" i="1"/>
  <c r="I16" i="1"/>
  <c r="H16" i="1"/>
  <c r="G16" i="1"/>
  <c r="J16" i="1" s="1"/>
  <c r="E16" i="1"/>
  <c r="D16" i="1"/>
  <c r="C16" i="1"/>
  <c r="F16" i="1" s="1"/>
  <c r="L16" i="1" s="1"/>
  <c r="J15" i="1"/>
  <c r="F15" i="1"/>
  <c r="L15" i="1" s="1"/>
  <c r="L14" i="1"/>
  <c r="J14" i="1"/>
  <c r="F14" i="1"/>
  <c r="L13" i="1"/>
  <c r="J13" i="1"/>
  <c r="F13" i="1"/>
  <c r="J12" i="1"/>
  <c r="F12" i="1"/>
  <c r="L12" i="1" s="1"/>
  <c r="J11" i="1"/>
  <c r="F11" i="1"/>
  <c r="L11" i="1" s="1"/>
  <c r="L10" i="1"/>
  <c r="J10" i="1"/>
  <c r="F10" i="1"/>
  <c r="L9" i="1"/>
  <c r="J9" i="1"/>
  <c r="F9" i="1"/>
  <c r="J8" i="1"/>
  <c r="J6" i="1" s="1"/>
  <c r="F8" i="1"/>
  <c r="L8" i="1" s="1"/>
  <c r="J7" i="1"/>
  <c r="F7" i="1"/>
  <c r="L7" i="1" s="1"/>
  <c r="K6" i="1"/>
  <c r="I6" i="1"/>
  <c r="I5" i="1" s="1"/>
  <c r="I88" i="1" s="1"/>
  <c r="I92" i="1" s="1"/>
  <c r="H6" i="1"/>
  <c r="H5" i="1" s="1"/>
  <c r="G6" i="1"/>
  <c r="E6" i="1"/>
  <c r="E5" i="1" s="1"/>
  <c r="E88" i="1" s="1"/>
  <c r="E92" i="1" s="1"/>
  <c r="D6" i="1"/>
  <c r="F6" i="1" s="1"/>
  <c r="C6" i="1"/>
  <c r="K5" i="1"/>
  <c r="G5" i="1"/>
  <c r="C5" i="1"/>
  <c r="D53" i="2" l="1"/>
  <c r="D63" i="2"/>
  <c r="F63" i="2" s="1"/>
  <c r="F53" i="2"/>
  <c r="D40" i="2"/>
  <c r="F40" i="2" s="1"/>
  <c r="B9" i="2"/>
  <c r="D9" i="2" s="1"/>
  <c r="F9" i="2" s="1"/>
  <c r="D16" i="2"/>
  <c r="F16" i="2" s="1"/>
  <c r="D47" i="2"/>
  <c r="F47" i="2" s="1"/>
  <c r="L34" i="1"/>
  <c r="L43" i="1"/>
  <c r="L6" i="1"/>
  <c r="L39" i="1"/>
  <c r="L80" i="1"/>
  <c r="D131" i="1"/>
  <c r="H141" i="1"/>
  <c r="H142" i="1" s="1"/>
  <c r="H132" i="1"/>
  <c r="L119" i="1"/>
  <c r="K142" i="1"/>
  <c r="L66" i="1"/>
  <c r="F94" i="1"/>
  <c r="L94" i="1" s="1"/>
  <c r="E141" i="1"/>
  <c r="E142" i="1" s="1"/>
  <c r="E132" i="1"/>
  <c r="I141" i="1"/>
  <c r="I142" i="1" s="1"/>
  <c r="I132" i="1"/>
  <c r="L103" i="1"/>
  <c r="L133" i="1"/>
  <c r="C116" i="1"/>
  <c r="D5" i="1"/>
  <c r="D88" i="1" s="1"/>
  <c r="D92" i="1" s="1"/>
  <c r="C55" i="1"/>
  <c r="F55" i="1" s="1"/>
  <c r="L55" i="1" s="1"/>
  <c r="G55" i="1"/>
  <c r="J55" i="1" s="1"/>
  <c r="G114" i="1"/>
  <c r="J114" i="1" s="1"/>
  <c r="G131" i="1"/>
  <c r="J5" i="1"/>
  <c r="C30" i="1"/>
  <c r="F30" i="1" s="1"/>
  <c r="G30" i="1"/>
  <c r="J30" i="1" s="1"/>
  <c r="J131" i="1" l="1"/>
  <c r="G141" i="1"/>
  <c r="C88" i="1"/>
  <c r="L30" i="1"/>
  <c r="D141" i="1"/>
  <c r="D142" i="1" s="1"/>
  <c r="D132" i="1"/>
  <c r="C115" i="1"/>
  <c r="F116" i="1"/>
  <c r="L116" i="1" s="1"/>
  <c r="F5" i="1"/>
  <c r="L5" i="1" s="1"/>
  <c r="G88" i="1"/>
  <c r="E15" i="13"/>
  <c r="J23" i="15"/>
  <c r="J22" i="15"/>
  <c r="J21" i="15"/>
  <c r="J20" i="15"/>
  <c r="J19" i="15"/>
  <c r="J18" i="15"/>
  <c r="J17" i="15"/>
  <c r="G23" i="15"/>
  <c r="G22" i="15"/>
  <c r="G21" i="15"/>
  <c r="G20" i="15"/>
  <c r="G19" i="15"/>
  <c r="G18" i="15"/>
  <c r="G17" i="15"/>
  <c r="J15" i="15"/>
  <c r="J14" i="15"/>
  <c r="J13" i="15"/>
  <c r="J12" i="15"/>
  <c r="J11" i="15"/>
  <c r="J10" i="15"/>
  <c r="J9" i="15"/>
  <c r="J8" i="15"/>
  <c r="J7" i="15"/>
  <c r="G15" i="15"/>
  <c r="G14" i="15"/>
  <c r="G13" i="15"/>
  <c r="G12" i="15"/>
  <c r="G11" i="15"/>
  <c r="G10" i="15"/>
  <c r="G9" i="15"/>
  <c r="G8" i="15"/>
  <c r="G7" i="15"/>
  <c r="E16" i="15"/>
  <c r="F16" i="15"/>
  <c r="H24" i="15"/>
  <c r="I24" i="15"/>
  <c r="H16" i="15"/>
  <c r="E24" i="15"/>
  <c r="E25" i="15" s="1"/>
  <c r="F24" i="15"/>
  <c r="G92" i="1" l="1"/>
  <c r="J92" i="1" s="1"/>
  <c r="J88" i="1"/>
  <c r="G132" i="1"/>
  <c r="J132" i="1" s="1"/>
  <c r="J141" i="1"/>
  <c r="G142" i="1"/>
  <c r="J142" i="1" s="1"/>
  <c r="F115" i="1"/>
  <c r="L115" i="1" s="1"/>
  <c r="C114" i="1"/>
  <c r="C92" i="1"/>
  <c r="F92" i="1" s="1"/>
  <c r="F88" i="1"/>
  <c r="G16" i="15"/>
  <c r="G24" i="15"/>
  <c r="H25" i="15"/>
  <c r="G15" i="13"/>
  <c r="C14" i="15" s="1"/>
  <c r="F15" i="13"/>
  <c r="D15" i="13"/>
  <c r="C15" i="13"/>
  <c r="F114" i="1" l="1"/>
  <c r="L114" i="1" s="1"/>
  <c r="C131" i="1"/>
  <c r="L88" i="1"/>
  <c r="L92" i="1"/>
  <c r="B14" i="15"/>
  <c r="D14" i="15" s="1"/>
  <c r="H15" i="13"/>
  <c r="F131" i="1" l="1"/>
  <c r="L131" i="1" s="1"/>
  <c r="C141" i="1"/>
  <c r="C132" i="1"/>
  <c r="F132" i="1" s="1"/>
  <c r="L132" i="1" s="1"/>
  <c r="G21" i="13"/>
  <c r="C20" i="15" s="1"/>
  <c r="F21" i="13"/>
  <c r="E21" i="13"/>
  <c r="D21" i="13"/>
  <c r="C21" i="13"/>
  <c r="F20" i="13"/>
  <c r="F10" i="13"/>
  <c r="D10" i="13"/>
  <c r="C10" i="13"/>
  <c r="F141" i="1" l="1"/>
  <c r="L141" i="1" s="1"/>
  <c r="C142" i="1"/>
  <c r="F142" i="1" s="1"/>
  <c r="L142" i="1" s="1"/>
  <c r="D20" i="13"/>
  <c r="G20" i="13"/>
  <c r="C19" i="15" s="1"/>
  <c r="C20" i="13"/>
  <c r="H21" i="13"/>
  <c r="B20" i="15"/>
  <c r="D20" i="15" s="1"/>
  <c r="C8" i="13"/>
  <c r="E20" i="13"/>
  <c r="G8" i="13"/>
  <c r="C7" i="15" s="1"/>
  <c r="F8" i="13"/>
  <c r="D8" i="13"/>
  <c r="E8" i="13"/>
  <c r="G16" i="13"/>
  <c r="C15" i="15" s="1"/>
  <c r="F16" i="13"/>
  <c r="E16" i="13"/>
  <c r="D16" i="13"/>
  <c r="G12" i="13"/>
  <c r="C11" i="15" s="1"/>
  <c r="F12" i="13"/>
  <c r="D12" i="13"/>
  <c r="B7" i="15" l="1"/>
  <c r="D7" i="15" s="1"/>
  <c r="E12" i="13"/>
  <c r="B19" i="15"/>
  <c r="D19" i="15" s="1"/>
  <c r="D11" i="13"/>
  <c r="G11" i="13"/>
  <c r="C10" i="15" s="1"/>
  <c r="C12" i="13"/>
  <c r="H8" i="13"/>
  <c r="C16" i="13"/>
  <c r="F11" i="13"/>
  <c r="G24" i="13"/>
  <c r="C23" i="15" s="1"/>
  <c r="F24" i="13"/>
  <c r="G23" i="13"/>
  <c r="C22" i="15" s="1"/>
  <c r="F23" i="13"/>
  <c r="D23" i="13"/>
  <c r="G22" i="13"/>
  <c r="C21" i="15" s="1"/>
  <c r="F22" i="13"/>
  <c r="D22" i="13"/>
  <c r="G19" i="13"/>
  <c r="C18" i="15" s="1"/>
  <c r="F19" i="13"/>
  <c r="D19" i="13"/>
  <c r="H20" i="13"/>
  <c r="F14" i="13"/>
  <c r="D14" i="13"/>
  <c r="C14" i="13"/>
  <c r="G13" i="13"/>
  <c r="C12" i="15" s="1"/>
  <c r="G10" i="13"/>
  <c r="C9" i="15" s="1"/>
  <c r="E24" i="13" l="1"/>
  <c r="C24" i="13"/>
  <c r="E14" i="13"/>
  <c r="B13" i="15" s="1"/>
  <c r="H12" i="13"/>
  <c r="H16" i="13"/>
  <c r="B15" i="15"/>
  <c r="D15" i="15" s="1"/>
  <c r="D13" i="13"/>
  <c r="D24" i="13"/>
  <c r="B11" i="15"/>
  <c r="D11" i="15" s="1"/>
  <c r="E11" i="13"/>
  <c r="G14" i="13"/>
  <c r="C13" i="15" s="1"/>
  <c r="F13" i="13"/>
  <c r="E23" i="13"/>
  <c r="C23" i="13"/>
  <c r="E22" i="13"/>
  <c r="E19" i="13"/>
  <c r="E13" i="13"/>
  <c r="C13" i="13"/>
  <c r="G9" i="13"/>
  <c r="F9" i="13"/>
  <c r="D9" i="13"/>
  <c r="C9" i="13"/>
  <c r="C11" i="13"/>
  <c r="E10" i="13"/>
  <c r="F25" i="15"/>
  <c r="C18" i="13"/>
  <c r="D18" i="13"/>
  <c r="G18" i="13"/>
  <c r="E9" i="13"/>
  <c r="E18" i="13"/>
  <c r="F18" i="13"/>
  <c r="F25" i="13" s="1"/>
  <c r="C19" i="13"/>
  <c r="B23" i="15" l="1"/>
  <c r="D23" i="15" s="1"/>
  <c r="D17" i="13"/>
  <c r="B8" i="15"/>
  <c r="B22" i="15"/>
  <c r="D22" i="15" s="1"/>
  <c r="B12" i="15"/>
  <c r="D12" i="15" s="1"/>
  <c r="D13" i="15"/>
  <c r="D25" i="13"/>
  <c r="H24" i="13"/>
  <c r="H14" i="13"/>
  <c r="H11" i="13"/>
  <c r="B10" i="15"/>
  <c r="D10" i="15" s="1"/>
  <c r="H9" i="13"/>
  <c r="H10" i="13"/>
  <c r="B9" i="15"/>
  <c r="D9" i="15" s="1"/>
  <c r="H19" i="13"/>
  <c r="B18" i="15"/>
  <c r="G25" i="13"/>
  <c r="C17" i="15"/>
  <c r="C24" i="15" s="1"/>
  <c r="B17" i="15"/>
  <c r="G17" i="13"/>
  <c r="C8" i="15"/>
  <c r="C16" i="15" s="1"/>
  <c r="F17" i="13"/>
  <c r="F26" i="13" s="1"/>
  <c r="C17" i="13"/>
  <c r="C22" i="13"/>
  <c r="C25" i="13" s="1"/>
  <c r="H23" i="13"/>
  <c r="H13" i="13"/>
  <c r="G25" i="15"/>
  <c r="I16" i="15"/>
  <c r="I25" i="15" s="1"/>
  <c r="H18" i="13"/>
  <c r="E25" i="13"/>
  <c r="E17" i="13"/>
  <c r="D26" i="13" l="1"/>
  <c r="G26" i="13"/>
  <c r="B16" i="15"/>
  <c r="D8" i="15"/>
  <c r="D16" i="15" s="1"/>
  <c r="C25" i="15"/>
  <c r="H22" i="13"/>
  <c r="B21" i="15"/>
  <c r="D21" i="15" s="1"/>
  <c r="D17" i="15"/>
  <c r="D18" i="15"/>
  <c r="H17" i="13"/>
  <c r="J16" i="15"/>
  <c r="C26" i="13"/>
  <c r="H25" i="13"/>
  <c r="E26" i="13"/>
  <c r="B24" i="15" l="1"/>
  <c r="B25" i="15" s="1"/>
  <c r="D24" i="15"/>
  <c r="D25" i="15" s="1"/>
  <c r="H26" i="13"/>
  <c r="J24" i="15"/>
  <c r="J25" i="15" s="1"/>
</calcChain>
</file>

<file path=xl/comments1.xml><?xml version="1.0" encoding="utf-8"?>
<comments xmlns="http://schemas.openxmlformats.org/spreadsheetml/2006/main">
  <authors>
    <author>jana</author>
  </authors>
  <commentList>
    <comment ref="A115" authorId="0">
      <text>
        <r>
          <rPr>
            <b/>
            <sz val="8"/>
            <color indexed="81"/>
            <rFont val="Tahoma"/>
            <family val="2"/>
            <charset val="238"/>
          </rPr>
          <t>4116 - dotace SR</t>
        </r>
        <r>
          <rPr>
            <sz val="8"/>
            <color indexed="81"/>
            <rFont val="Tahoma"/>
            <family val="2"/>
            <charset val="238"/>
          </rPr>
          <t xml:space="preserve">
4122 - dotace kraj
</t>
        </r>
      </text>
    </comment>
  </commentList>
</comments>
</file>

<file path=xl/sharedStrings.xml><?xml version="1.0" encoding="utf-8"?>
<sst xmlns="http://schemas.openxmlformats.org/spreadsheetml/2006/main" count="443" uniqueCount="286">
  <si>
    <t xml:space="preserve"> </t>
  </si>
  <si>
    <t>RS</t>
  </si>
  <si>
    <t>dotace 
SR</t>
  </si>
  <si>
    <t>účel.dot.
SR</t>
  </si>
  <si>
    <t>účel.dot.
Kraj</t>
  </si>
  <si>
    <t>dotace
zřizov.</t>
  </si>
  <si>
    <t>účel.dot.
zřizov.</t>
  </si>
  <si>
    <t>účel.dot.
ostatní</t>
  </si>
  <si>
    <t>celkem
OR</t>
  </si>
  <si>
    <t>Mzdové náklady celkem</t>
  </si>
  <si>
    <t>Platy vč.OPPP celkem</t>
  </si>
  <si>
    <t>ONIV celkem</t>
  </si>
  <si>
    <t>Zák.pojištění (koo)</t>
  </si>
  <si>
    <t>Ochranné pom.pro zam.</t>
  </si>
  <si>
    <t>Bezpl.poskyt.učeb.pom.</t>
  </si>
  <si>
    <t>Školení a vzděl.pedag.</t>
  </si>
  <si>
    <t xml:space="preserve"> Ost.sl.ONIV ( plavání..)</t>
  </si>
  <si>
    <t>Program.vybavení ONIV</t>
  </si>
  <si>
    <t>Cest.pro vzděl.pedag.</t>
  </si>
  <si>
    <t>Náhrada nemoci</t>
  </si>
  <si>
    <t>FKSP</t>
  </si>
  <si>
    <t xml:space="preserve"> Nákup materiálu celkem </t>
  </si>
  <si>
    <t xml:space="preserve">Potraviny </t>
  </si>
  <si>
    <t>Prádlo, oděv, obuv</t>
  </si>
  <si>
    <t>Knihy,učeb.pom.,tisk celkem</t>
  </si>
  <si>
    <t xml:space="preserve">             - knihy, odb.časop.</t>
  </si>
  <si>
    <t xml:space="preserve">             - předplatné tisku</t>
  </si>
  <si>
    <t>Drobný HIM celkem</t>
  </si>
  <si>
    <t>v tom - ostatní dr.HIM</t>
  </si>
  <si>
    <t xml:space="preserve">         - výpoč.technika</t>
  </si>
  <si>
    <t>Režijní materiál celkem</t>
  </si>
  <si>
    <t xml:space="preserve"> v tom - čist.hyg.potř.</t>
  </si>
  <si>
    <t xml:space="preserve">             mat.,kanc.potř.</t>
  </si>
  <si>
    <t xml:space="preserve">             ostatní</t>
  </si>
  <si>
    <t>Nákup vody,paliv,en.celkem</t>
  </si>
  <si>
    <t>Voda</t>
  </si>
  <si>
    <t xml:space="preserve">Teplo </t>
  </si>
  <si>
    <t xml:space="preserve">Plyn  </t>
  </si>
  <si>
    <t>Elektrická energie</t>
  </si>
  <si>
    <t>Pohonné hmoty</t>
  </si>
  <si>
    <t xml:space="preserve">Nákup služeb celkem </t>
  </si>
  <si>
    <t>Služby pošt</t>
  </si>
  <si>
    <t>Telekom.služby celkem</t>
  </si>
  <si>
    <t>v tom -sl. telek.a radiok.</t>
  </si>
  <si>
    <t xml:space="preserve">          - internet</t>
  </si>
  <si>
    <t>Služby peněž.ústavů</t>
  </si>
  <si>
    <t>Nájemné</t>
  </si>
  <si>
    <t>Konz.porad. práv.služ.</t>
  </si>
  <si>
    <t xml:space="preserve">Služ.školení a vzděl. </t>
  </si>
  <si>
    <t>Ostatní služby celkem</t>
  </si>
  <si>
    <t>v tom - ostatní služby</t>
  </si>
  <si>
    <t xml:space="preserve">          - doprava</t>
  </si>
  <si>
    <t xml:space="preserve">          - odvoz odpadu </t>
  </si>
  <si>
    <t xml:space="preserve">          - exter.účetní sl.</t>
  </si>
  <si>
    <t xml:space="preserve">          - software bez evid.018</t>
  </si>
  <si>
    <t>Opravy a udržování</t>
  </si>
  <si>
    <t>Programové vybavení</t>
  </si>
  <si>
    <t>Poplatky a daně celkem</t>
  </si>
  <si>
    <t xml:space="preserve">        - v tom kolky</t>
  </si>
  <si>
    <t xml:space="preserve">          - za zneč.ovzduší</t>
  </si>
  <si>
    <t xml:space="preserve">          - ostatní daně a popl.</t>
  </si>
  <si>
    <t>Ostatní nákupy</t>
  </si>
  <si>
    <t>Cestovné ost.</t>
  </si>
  <si>
    <t>Pohoštění</t>
  </si>
  <si>
    <t>Smluvní pokuty</t>
  </si>
  <si>
    <t>Odpisy majetku (pouze PO)</t>
  </si>
  <si>
    <t>Manka a škody</t>
  </si>
  <si>
    <t>Odpis pohledávky</t>
  </si>
  <si>
    <t>Náklady celkem</t>
  </si>
  <si>
    <t>Investiční výdaje</t>
  </si>
  <si>
    <t>v tom - stroje, přístr.zař.</t>
  </si>
  <si>
    <t>Příjmy za poskytování služeb</t>
  </si>
  <si>
    <t>Příjmy z prodeje zboží</t>
  </si>
  <si>
    <t>Příjmy z pronáj.nemov.a jejich částí</t>
  </si>
  <si>
    <t>Příjmy z pronájmu movit.věcí</t>
  </si>
  <si>
    <t>Přijaté úroky</t>
  </si>
  <si>
    <t>Dotace celkem (neinvest.)</t>
  </si>
  <si>
    <t>Dotace ze Sra kraj celkem</t>
  </si>
  <si>
    <t>Dot.od zřiz.celkem</t>
  </si>
  <si>
    <t xml:space="preserve"> z toho - dotace na provoz</t>
  </si>
  <si>
    <t xml:space="preserve">            - odpisy</t>
  </si>
  <si>
    <t xml:space="preserve">            - mimořádná dotace</t>
  </si>
  <si>
    <t>Zúčtování fondů celkem</t>
  </si>
  <si>
    <t xml:space="preserve">      - v tom zúčt.fondu odměn</t>
  </si>
  <si>
    <t xml:space="preserve">       - zúčtov.fondu rezervního</t>
  </si>
  <si>
    <t>Výnosy celkem</t>
  </si>
  <si>
    <t>Hospodářský výsledek</t>
  </si>
  <si>
    <t>Invest. dotace ze SR celkem</t>
  </si>
  <si>
    <t xml:space="preserve">   z toho - na nákup dl.IM</t>
  </si>
  <si>
    <t xml:space="preserve">              - účel.invest.dotace</t>
  </si>
  <si>
    <t>stát.rozp.</t>
  </si>
  <si>
    <t>ostat.rozp.</t>
  </si>
  <si>
    <t>celkem</t>
  </si>
  <si>
    <t>FOND  ODMĚN</t>
  </si>
  <si>
    <t>Zdroje fondu celkem</t>
  </si>
  <si>
    <t xml:space="preserve"> - čerpání</t>
  </si>
  <si>
    <t xml:space="preserve"> - tvorba z ost.zdrojů:</t>
  </si>
  <si>
    <t xml:space="preserve">      ostatní zdroje</t>
  </si>
  <si>
    <t xml:space="preserve"> - čerpání </t>
  </si>
  <si>
    <t>Čerpání fondu celkem</t>
  </si>
  <si>
    <t>FOND REZERVNÍ</t>
  </si>
  <si>
    <t xml:space="preserve"> - ostatní zdroje</t>
  </si>
  <si>
    <t>FOND REPRODUKCE</t>
  </si>
  <si>
    <t xml:space="preserve"> - tvorba ve výši odpisů dlouh.IM</t>
  </si>
  <si>
    <t>FOND REPROD.DOT.Z ÚSC</t>
  </si>
  <si>
    <t xml:space="preserve"> - tvorba přídělem z ÚSC</t>
  </si>
  <si>
    <t xml:space="preserve">   v tom platy </t>
  </si>
  <si>
    <t xml:space="preserve">   OPPP</t>
  </si>
  <si>
    <t>UZ</t>
  </si>
  <si>
    <t xml:space="preserve">UZ </t>
  </si>
  <si>
    <t xml:space="preserve">Sociální pojištění </t>
  </si>
  <si>
    <t>SP - UZ</t>
  </si>
  <si>
    <t>ZP - UZ</t>
  </si>
  <si>
    <t xml:space="preserve">Zdravotní pojištění </t>
  </si>
  <si>
    <t xml:space="preserve">FKSP </t>
  </si>
  <si>
    <t>Výnosy z HČ a DČ</t>
  </si>
  <si>
    <t xml:space="preserve"> z toho - dot.SR na mzdy</t>
  </si>
  <si>
    <t xml:space="preserve">       - dary finanční</t>
  </si>
  <si>
    <t xml:space="preserve">       - dary věcné</t>
  </si>
  <si>
    <t xml:space="preserve">            - účel.dotace na dlouh.maj.</t>
  </si>
  <si>
    <t xml:space="preserve">            - účel.dotace na …..</t>
  </si>
  <si>
    <t xml:space="preserve">            - účel.dotace na GRANT</t>
  </si>
  <si>
    <t xml:space="preserve"> - dary finanční</t>
  </si>
  <si>
    <t xml:space="preserve"> - dary věcné</t>
  </si>
  <si>
    <t>obědy</t>
  </si>
  <si>
    <t>rekreace</t>
  </si>
  <si>
    <t>výročí</t>
  </si>
  <si>
    <t>penz.připojištění</t>
  </si>
  <si>
    <t>kultur.činnost</t>
  </si>
  <si>
    <t>ostatní čerpání</t>
  </si>
  <si>
    <t>přesun do inv.fondu</t>
  </si>
  <si>
    <t>přesun do investičního fondu</t>
  </si>
  <si>
    <t>půjčky</t>
  </si>
  <si>
    <t>čerpání IF</t>
  </si>
  <si>
    <t>Celkem
rozpočet</t>
  </si>
  <si>
    <t>Licenční práva a software</t>
  </si>
  <si>
    <t>ostatní provozní náklady</t>
  </si>
  <si>
    <t>celkem
st.prostř.</t>
  </si>
  <si>
    <t>DHIM (učební pom.nad 3000.-)</t>
  </si>
  <si>
    <t xml:space="preserve">    uč.pom.a šk.potř.od zřiz.</t>
  </si>
  <si>
    <t xml:space="preserve"> - předpis přísp.na MŠ a ŠD</t>
  </si>
  <si>
    <t xml:space="preserve"> - předpis stravného</t>
  </si>
  <si>
    <t xml:space="preserve"> - ostatní služby </t>
  </si>
  <si>
    <t xml:space="preserve"> - přeúčt.věcn.výd.</t>
  </si>
  <si>
    <t xml:space="preserve"> - přeúčt.mzdových výdajů</t>
  </si>
  <si>
    <t xml:space="preserve"> - ost.výn.(druh.surov..…)</t>
  </si>
  <si>
    <t xml:space="preserve"> - prodej školního mléka</t>
  </si>
  <si>
    <t xml:space="preserve"> - prodej knih, fotogr.atd</t>
  </si>
  <si>
    <t xml:space="preserve"> - tržby za nájem bytů</t>
  </si>
  <si>
    <t xml:space="preserve"> - tržby za nájem nem.a zaříz.</t>
  </si>
  <si>
    <t>Inv. dotace od zřizovatele celkem</t>
  </si>
  <si>
    <t>ONIV náklady</t>
  </si>
  <si>
    <t>Nákup materiálu</t>
  </si>
  <si>
    <t>Nákup vody,paliv,energií</t>
  </si>
  <si>
    <t xml:space="preserve">Nákup služeb </t>
  </si>
  <si>
    <t>Ostatní náklady</t>
  </si>
  <si>
    <t>Ostatní příjmy</t>
  </si>
  <si>
    <t>Osobní náklady</t>
  </si>
  <si>
    <t>dotace
ostatní</t>
  </si>
  <si>
    <t>Hlavní činnost</t>
  </si>
  <si>
    <t xml:space="preserve">Hospodářská </t>
  </si>
  <si>
    <t>(doplňková) činnost</t>
  </si>
  <si>
    <t xml:space="preserve">Celkem
</t>
  </si>
  <si>
    <t>Investice</t>
  </si>
  <si>
    <t>Příjmy z pronájmů</t>
  </si>
  <si>
    <t>Neinvestiční dotace</t>
  </si>
  <si>
    <t xml:space="preserve">Zúčtování fondů </t>
  </si>
  <si>
    <t xml:space="preserve">Investiční dotace  </t>
  </si>
  <si>
    <t>(razítko, podpis)</t>
  </si>
  <si>
    <t>Odpisy</t>
  </si>
  <si>
    <t>Doplňková činnost</t>
  </si>
  <si>
    <t>CELKEM</t>
  </si>
  <si>
    <t>Hlavní činnosti</t>
  </si>
  <si>
    <t>NÁKLADY</t>
  </si>
  <si>
    <t>VÝNOSY</t>
  </si>
  <si>
    <t>Rozdíl mezi výnosy a náklady</t>
  </si>
  <si>
    <t>Hospodářská činnost</t>
  </si>
  <si>
    <t>Rozpočet</t>
  </si>
  <si>
    <t>Tvorba a čerpání fondů</t>
  </si>
  <si>
    <t xml:space="preserve">   </t>
  </si>
  <si>
    <t xml:space="preserve">A  I. </t>
  </si>
  <si>
    <t>Specifikace plánovaných výdajů</t>
  </si>
  <si>
    <t xml:space="preserve"> DHDM (drobný hmotný dlouhodobý majetek) 5137</t>
  </si>
  <si>
    <t>cena za 1 ks</t>
  </si>
  <si>
    <t>zdůvodnění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</si>
  <si>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</si>
  <si>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</si>
  <si>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</si>
  <si>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</si>
  <si>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</si>
  <si>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</si>
  <si>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</si>
  <si>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</si>
  <si>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</si>
  <si>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</si>
  <si>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</si>
  <si>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Vysvětlivka:</t>
  </si>
  <si>
    <t xml:space="preserve">5137 - Drobný hmotnýdlouhodobý majetek (výdaje na dodavetlské pořízení předmětů, jejichž ocenění je  do 40.000 Kč a doba použitelnosti </t>
  </si>
  <si>
    <t>je delší jak 1 rok</t>
  </si>
  <si>
    <t>Ve Varnsdorfu dne:</t>
  </si>
  <si>
    <t>Zpracoval:</t>
  </si>
  <si>
    <t>Ředitel školy</t>
  </si>
  <si>
    <t>(razítko a podpis)</t>
  </si>
  <si>
    <t>Zařízení:</t>
  </si>
  <si>
    <t xml:space="preserve">A  II. </t>
  </si>
  <si>
    <t xml:space="preserve"> Investice (6111,6122,6125)</t>
  </si>
  <si>
    <t>odhad finanční náročnosti</t>
  </si>
  <si>
    <t>stáří stávající</t>
  </si>
  <si>
    <t>6111 - programové vybavení nad 60.000 Kč</t>
  </si>
  <si>
    <t>6122 - stroje, přístroje a zařízení</t>
  </si>
  <si>
    <t>6125 - výpočetní technika  .- včetně příslušenství datových sítí</t>
  </si>
  <si>
    <t>A III.</t>
  </si>
  <si>
    <t>Dotace - z jiných zdrojů nežli od zřizovatele</t>
  </si>
  <si>
    <t xml:space="preserve">název  akce </t>
  </si>
  <si>
    <t xml:space="preserve">celková </t>
  </si>
  <si>
    <t xml:space="preserve">z toho : </t>
  </si>
  <si>
    <t>hodnota grantu</t>
  </si>
  <si>
    <t xml:space="preserve">vlastní podíl celkem </t>
  </si>
  <si>
    <t>dotace od  zřizovatele</t>
  </si>
  <si>
    <t>A  IV.</t>
  </si>
  <si>
    <t>pol.</t>
  </si>
  <si>
    <t>Ostatní mimořádné požadavky</t>
  </si>
  <si>
    <t>ostatní režijní materiál (např. nábytek, koberce, záclony, kočárky apod.)</t>
  </si>
  <si>
    <t>ostatní služby (např. praní koberců, apod.)</t>
  </si>
  <si>
    <t xml:space="preserve">                       POŽADAVKY</t>
  </si>
  <si>
    <t>B</t>
  </si>
  <si>
    <t xml:space="preserve">   na údržbu a investice  - pro OSMI MěÚ Varnsdorf</t>
  </si>
  <si>
    <t>Poř. čís.</t>
  </si>
  <si>
    <t>Název akce</t>
  </si>
  <si>
    <t>Požadovaný termín  plnění</t>
  </si>
  <si>
    <t>Předpokládaný rozpočet</t>
  </si>
  <si>
    <t>Specifikace plánovaných příjmů</t>
  </si>
  <si>
    <t>C</t>
  </si>
  <si>
    <t>PŘÍJMY - z hlavní činnosti - stravné</t>
  </si>
  <si>
    <t>děti</t>
  </si>
  <si>
    <t xml:space="preserve">dospělí </t>
  </si>
  <si>
    <t>Počet strávníků</t>
  </si>
  <si>
    <t>Cena za jídlo</t>
  </si>
  <si>
    <t>Počet stravovacích dnů v roce</t>
  </si>
  <si>
    <t>Celková výše příjmů</t>
  </si>
  <si>
    <t>xxxxx</t>
  </si>
  <si>
    <t>PŘÍJMY - z vedlejší hospodářské činnosti - stravné</t>
  </si>
  <si>
    <t>ředitel školy</t>
  </si>
  <si>
    <t>NÁVRH ROZPOČTU 2025</t>
  </si>
  <si>
    <t>Počáteční stav k 1.1.2025</t>
  </si>
  <si>
    <t xml:space="preserve"> - tvorba přídělem ze zisku 2024</t>
  </si>
  <si>
    <t>Konečný stav k 31.12.2025</t>
  </si>
  <si>
    <t xml:space="preserve">       příděl 1 % ze mzd.prostř.</t>
  </si>
  <si>
    <t xml:space="preserve"> - zúčtování odpisů 2025</t>
  </si>
  <si>
    <t>Rozpočet 2025</t>
  </si>
  <si>
    <t>Výhled 2026</t>
  </si>
  <si>
    <t>Výhled 2027</t>
  </si>
  <si>
    <t>(Příloha k návrhu rozpočtu hlavní  činnosti  na rok 2025)</t>
  </si>
  <si>
    <t xml:space="preserve">                    (příloha  k Návrhu na rozpočet 2025)</t>
  </si>
  <si>
    <t>Příloha  k Návrhu rozpočtu pro rok 2025</t>
  </si>
  <si>
    <t>odvod do rozpočtu zřizovatele</t>
  </si>
  <si>
    <t xml:space="preserve">Mateřská škola Varnsdorf, Poštovní 1428,příspěvková organizace </t>
  </si>
  <si>
    <t>dovybavení kuchyně - nádobí pro konvektomat</t>
  </si>
  <si>
    <t>dovybavení kuchyně - elektrospotřebiče</t>
  </si>
  <si>
    <t>lavičky do šatny</t>
  </si>
  <si>
    <t>hygienické potřeby</t>
  </si>
  <si>
    <t>kancelářské potřeby</t>
  </si>
  <si>
    <t>doprava</t>
  </si>
  <si>
    <t>svoz odpadu</t>
  </si>
  <si>
    <t>terénní úpravy  zadní části zahrady + vyčištění od pařezů</t>
  </si>
  <si>
    <t>terénní úpravy  přední části zahrady - instalování zemní klouzačky</t>
  </si>
  <si>
    <t>7. - 8. 2025</t>
  </si>
  <si>
    <t>oprava balkonu v přízemí</t>
  </si>
  <si>
    <t>pochozí a okapový chodník okolo zdi</t>
  </si>
  <si>
    <t>zařízení: MŠ Varnsdorf, Poštovní 1428, PO</t>
  </si>
  <si>
    <t>Zpracoval: Mgr. Radka Malá</t>
  </si>
  <si>
    <t>Ve Varnsdorfu dne: 18.10.2024</t>
  </si>
  <si>
    <t>Ve Varnsdorfu dne: 19.10.2024</t>
  </si>
  <si>
    <t>MŠ Varnsdorf, Poštovní 1428, PO</t>
  </si>
  <si>
    <t>IČO: 72742330</t>
  </si>
  <si>
    <t>Statutár Mgr. Radka Malá</t>
  </si>
  <si>
    <t>Dne: 18.10.2024</t>
  </si>
  <si>
    <t>Organizace: MŠ Varnsdorf, Poštovní 1428, PO</t>
  </si>
  <si>
    <t>Vyhotovil: Mgr. Radka Malá</t>
  </si>
  <si>
    <t>Mgr. Radka Malá, ředitel MŠ</t>
  </si>
  <si>
    <t>Vyhotovil:Mgr. Radka Malá</t>
  </si>
  <si>
    <t>Dne:18.10.2024</t>
  </si>
  <si>
    <t>STŘEDNĚDOBÝ VÝHLED ROZPOČTU 2026 - 2027</t>
  </si>
  <si>
    <t>ROZPOČET NA ROK 2025</t>
  </si>
  <si>
    <t>Schváleno RM Varnsdorf dne 28.11.2024 usnesením č. 482/2024/13</t>
  </si>
  <si>
    <t>Schváleno RM Varnsdorf dne 28.11.2024 usnesením č. 482/2024/14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</si>
</sst>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4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8"/>
      <color indexed="81"/>
      <name val="Tahoma"/>
      <family val="2"/>
      <charset val="238"/>
    </font>
    <font>
      <sz val="8"/>
      <color indexed="81"/>
      <name val="Tahoma"/>
      <family val="2"/>
      <charset val="238"/>
    </font>
    <font>
      <sz val="8"/>
      <color rgb="FFFF0000"/>
      <name val="Arial"/>
      <family val="2"/>
      <charset val="238"/>
    </font>
    <font>
      <b/>
      <sz val="8"/>
      <color theme="1"/>
      <name val="Arial"/>
      <family val="2"/>
    </font>
    <font>
      <b/>
      <sz val="8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sz val="8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16"/>
      <color theme="1"/>
      <name val="Arial"/>
      <family val="2"/>
      <charset val="238"/>
    </font>
    <font>
      <b/>
      <sz val="9"/>
      <color theme="1"/>
      <name val="Arial"/>
      <family val="2"/>
    </font>
    <font>
      <b/>
      <sz val="9"/>
      <color theme="1"/>
      <name val="Arial"/>
      <family val="2"/>
      <charset val="238"/>
    </font>
    <font>
      <b/>
      <sz val="9"/>
      <color theme="1"/>
      <name val="Arial CE"/>
      <family val="2"/>
      <charset val="238"/>
    </font>
    <font>
      <sz val="9"/>
      <color theme="1"/>
      <name val="Arial"/>
      <family val="2"/>
    </font>
    <font>
      <i/>
      <sz val="9"/>
      <color theme="1"/>
      <name val="Arial"/>
      <family val="2"/>
    </font>
    <font>
      <sz val="9"/>
      <color theme="1"/>
      <name val="Arial CE"/>
      <family val="2"/>
      <charset val="238"/>
    </font>
    <font>
      <i/>
      <sz val="9"/>
      <color theme="1"/>
      <name val="Arial"/>
      <family val="2"/>
      <charset val="238"/>
    </font>
    <font>
      <b/>
      <sz val="9"/>
      <color theme="1"/>
      <name val="Arial CE"/>
      <charset val="238"/>
    </font>
    <font>
      <sz val="14"/>
      <name val="Arial CE"/>
      <charset val="238"/>
    </font>
    <font>
      <sz val="14"/>
      <name val="Arial CE"/>
      <family val="2"/>
      <charset val="238"/>
    </font>
    <font>
      <sz val="16"/>
      <name val="Arial CE"/>
      <family val="2"/>
      <charset val="238"/>
    </font>
    <font>
      <b/>
      <sz val="12"/>
      <name val="Arial CE"/>
      <charset val="238"/>
    </font>
    <font>
      <b/>
      <sz val="10"/>
      <name val="Arial CE"/>
      <family val="2"/>
      <charset val="238"/>
    </font>
    <font>
      <b/>
      <sz val="10"/>
      <name val="Arial CE"/>
      <charset val="238"/>
    </font>
    <font>
      <sz val="8"/>
      <name val="Arial CE"/>
      <charset val="238"/>
    </font>
    <font>
      <sz val="18"/>
      <name val="Arial CE"/>
      <family val="2"/>
      <charset val="238"/>
    </font>
    <font>
      <b/>
      <sz val="20"/>
      <name val="Arial CE"/>
      <charset val="238"/>
    </font>
    <font>
      <sz val="10"/>
      <name val="Arial CE"/>
      <charset val="238"/>
    </font>
    <font>
      <sz val="16"/>
      <name val="Arial CE"/>
      <charset val="238"/>
    </font>
    <font>
      <sz val="10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42">
    <xf numFmtId="0" fontId="0" fillId="0" borderId="0" xfId="0"/>
    <xf numFmtId="0" fontId="7" fillId="0" borderId="0" xfId="0" applyFont="1"/>
    <xf numFmtId="0" fontId="7" fillId="3" borderId="0" xfId="0" applyFont="1" applyFill="1"/>
    <xf numFmtId="0" fontId="4" fillId="3" borderId="0" xfId="0" applyFont="1" applyFill="1"/>
    <xf numFmtId="0" fontId="4" fillId="3" borderId="0" xfId="0" applyFont="1" applyFill="1" applyBorder="1"/>
    <xf numFmtId="3" fontId="4" fillId="3" borderId="0" xfId="0" applyNumberFormat="1" applyFont="1" applyFill="1"/>
    <xf numFmtId="0" fontId="7" fillId="3" borderId="0" xfId="1" applyFont="1" applyFill="1" applyProtection="1"/>
    <xf numFmtId="0" fontId="7" fillId="0" borderId="0" xfId="0" applyFont="1" applyBorder="1"/>
    <xf numFmtId="3" fontId="7" fillId="0" borderId="0" xfId="0" applyNumberFormat="1" applyFont="1"/>
    <xf numFmtId="0" fontId="9" fillId="0" borderId="0" xfId="0" applyFont="1"/>
    <xf numFmtId="0" fontId="9" fillId="0" borderId="4" xfId="0" applyFont="1" applyBorder="1"/>
    <xf numFmtId="0" fontId="8" fillId="0" borderId="6" xfId="0" applyFont="1" applyFill="1" applyBorder="1" applyProtection="1"/>
    <xf numFmtId="0" fontId="8" fillId="0" borderId="7" xfId="0" applyFont="1" applyFill="1" applyBorder="1" applyProtection="1"/>
    <xf numFmtId="4" fontId="9" fillId="0" borderId="0" xfId="0" applyNumberFormat="1" applyFont="1"/>
    <xf numFmtId="0" fontId="5" fillId="0" borderId="4" xfId="0" applyFont="1" applyFill="1" applyBorder="1" applyAlignment="1" applyProtection="1">
      <alignment horizontal="center" vertical="center"/>
    </xf>
    <xf numFmtId="0" fontId="11" fillId="3" borderId="0" xfId="0" applyFont="1" applyFill="1"/>
    <xf numFmtId="0" fontId="7" fillId="3" borderId="0" xfId="2" applyFont="1" applyFill="1" applyBorder="1" applyProtection="1"/>
    <xf numFmtId="0" fontId="12" fillId="3" borderId="0" xfId="0" applyFont="1" applyFill="1"/>
    <xf numFmtId="0" fontId="12" fillId="3" borderId="0" xfId="0" applyFont="1" applyFill="1" applyBorder="1"/>
    <xf numFmtId="0" fontId="11" fillId="3" borderId="0" xfId="0" applyFont="1" applyFill="1" applyAlignment="1"/>
    <xf numFmtId="0" fontId="10" fillId="3" borderId="0" xfId="0" applyFont="1" applyFill="1" applyAlignment="1">
      <alignment horizontal="center" vertical="center"/>
    </xf>
    <xf numFmtId="14" fontId="12" fillId="3" borderId="0" xfId="1" applyNumberFormat="1" applyFont="1" applyFill="1" applyBorder="1" applyAlignment="1" applyProtection="1">
      <alignment horizontal="left"/>
      <protection locked="0"/>
    </xf>
    <xf numFmtId="0" fontId="12" fillId="3" borderId="0" xfId="1" applyFont="1" applyFill="1" applyBorder="1" applyProtection="1">
      <protection locked="0"/>
    </xf>
    <xf numFmtId="0" fontId="6" fillId="3" borderId="1" xfId="2" applyFont="1" applyFill="1" applyBorder="1" applyAlignment="1" applyProtection="1">
      <alignment horizontal="center" wrapText="1"/>
    </xf>
    <xf numFmtId="0" fontId="7" fillId="3" borderId="1" xfId="2" applyFont="1" applyFill="1" applyBorder="1" applyAlignment="1" applyProtection="1">
      <alignment horizontal="center" wrapText="1"/>
    </xf>
    <xf numFmtId="0" fontId="12" fillId="3" borderId="6" xfId="2" applyFont="1" applyFill="1" applyBorder="1" applyAlignment="1" applyProtection="1"/>
    <xf numFmtId="0" fontId="12" fillId="3" borderId="6" xfId="1" applyFont="1" applyFill="1" applyBorder="1" applyProtection="1"/>
    <xf numFmtId="0" fontId="12" fillId="3" borderId="1" xfId="2" applyFont="1" applyFill="1" applyBorder="1" applyProtection="1"/>
    <xf numFmtId="0" fontId="12" fillId="3" borderId="1" xfId="2" applyFont="1" applyFill="1" applyBorder="1" applyAlignment="1" applyProtection="1">
      <alignment horizontal="center" wrapText="1"/>
    </xf>
    <xf numFmtId="0" fontId="14" fillId="3" borderId="1" xfId="2" applyFont="1" applyFill="1" applyBorder="1" applyProtection="1"/>
    <xf numFmtId="3" fontId="12" fillId="3" borderId="1" xfId="2" applyNumberFormat="1" applyFont="1" applyFill="1" applyBorder="1" applyProtection="1"/>
    <xf numFmtId="3" fontId="12" fillId="3" borderId="1" xfId="0" applyNumberFormat="1" applyFont="1" applyFill="1" applyBorder="1" applyProtection="1"/>
    <xf numFmtId="0" fontId="17" fillId="3" borderId="1" xfId="2" applyFont="1" applyFill="1" applyBorder="1" applyAlignment="1" applyProtection="1">
      <alignment horizontal="left"/>
    </xf>
    <xf numFmtId="0" fontId="18" fillId="3" borderId="1" xfId="2" applyFont="1" applyFill="1" applyBorder="1" applyProtection="1"/>
    <xf numFmtId="3" fontId="17" fillId="3" borderId="1" xfId="2" applyNumberFormat="1" applyFont="1" applyFill="1" applyBorder="1" applyProtection="1"/>
    <xf numFmtId="3" fontId="12" fillId="3" borderId="1" xfId="2" applyNumberFormat="1" applyFont="1" applyFill="1" applyBorder="1" applyProtection="1">
      <protection locked="0"/>
    </xf>
    <xf numFmtId="0" fontId="12" fillId="3" borderId="1" xfId="2" applyFont="1" applyFill="1" applyBorder="1" applyAlignment="1" applyProtection="1">
      <alignment horizontal="left"/>
    </xf>
    <xf numFmtId="0" fontId="15" fillId="3" borderId="1" xfId="2" applyFont="1" applyFill="1" applyBorder="1" applyProtection="1"/>
    <xf numFmtId="3" fontId="19" fillId="3" borderId="1" xfId="2" applyNumberFormat="1" applyFont="1" applyFill="1" applyBorder="1" applyProtection="1">
      <protection locked="0"/>
    </xf>
    <xf numFmtId="0" fontId="20" fillId="3" borderId="1" xfId="2" applyFont="1" applyFill="1" applyBorder="1" applyProtection="1"/>
    <xf numFmtId="3" fontId="19" fillId="3" borderId="1" xfId="2" applyNumberFormat="1" applyFont="1" applyFill="1" applyBorder="1" applyProtection="1"/>
    <xf numFmtId="0" fontId="12" fillId="3" borderId="1" xfId="2" applyFont="1" applyFill="1" applyBorder="1" applyAlignment="1" applyProtection="1"/>
    <xf numFmtId="0" fontId="14" fillId="3" borderId="1" xfId="2" applyFont="1" applyFill="1" applyBorder="1" applyAlignment="1" applyProtection="1"/>
    <xf numFmtId="0" fontId="15" fillId="2" borderId="1" xfId="2" applyFont="1" applyFill="1" applyBorder="1" applyAlignment="1" applyProtection="1">
      <alignment horizontal="left"/>
    </xf>
    <xf numFmtId="0" fontId="14" fillId="2" borderId="1" xfId="2" applyFont="1" applyFill="1" applyBorder="1" applyProtection="1"/>
    <xf numFmtId="0" fontId="20" fillId="3" borderId="1" xfId="2" applyFont="1" applyFill="1" applyBorder="1" applyAlignment="1" applyProtection="1">
      <alignment horizontal="left"/>
    </xf>
    <xf numFmtId="3" fontId="16" fillId="2" borderId="1" xfId="2" applyNumberFormat="1" applyFont="1" applyFill="1" applyBorder="1" applyProtection="1"/>
    <xf numFmtId="3" fontId="15" fillId="2" borderId="1" xfId="2" applyNumberFormat="1" applyFont="1" applyFill="1" applyBorder="1" applyProtection="1"/>
    <xf numFmtId="3" fontId="15" fillId="2" borderId="1" xfId="0" applyNumberFormat="1" applyFont="1" applyFill="1" applyBorder="1" applyProtection="1"/>
    <xf numFmtId="0" fontId="17" fillId="3" borderId="1" xfId="2" applyFont="1" applyFill="1" applyBorder="1" applyProtection="1"/>
    <xf numFmtId="3" fontId="17" fillId="3" borderId="1" xfId="2" applyNumberFormat="1" applyFont="1" applyFill="1" applyBorder="1" applyProtection="1">
      <protection locked="0"/>
    </xf>
    <xf numFmtId="0" fontId="15" fillId="2" borderId="1" xfId="2" applyFont="1" applyFill="1" applyBorder="1" applyProtection="1"/>
    <xf numFmtId="3" fontId="15" fillId="3" borderId="1" xfId="2" applyNumberFormat="1" applyFont="1" applyFill="1" applyBorder="1" applyProtection="1"/>
    <xf numFmtId="0" fontId="12" fillId="3" borderId="0" xfId="1" applyFont="1" applyFill="1" applyProtection="1"/>
    <xf numFmtId="14" fontId="12" fillId="3" borderId="3" xfId="1" applyNumberFormat="1" applyFont="1" applyFill="1" applyBorder="1" applyAlignment="1" applyProtection="1">
      <alignment horizontal="left"/>
      <protection locked="0"/>
    </xf>
    <xf numFmtId="0" fontId="12" fillId="3" borderId="4" xfId="1" applyFont="1" applyFill="1" applyBorder="1" applyProtection="1">
      <protection locked="0"/>
    </xf>
    <xf numFmtId="0" fontId="14" fillId="2" borderId="2" xfId="0" applyFont="1" applyFill="1" applyBorder="1"/>
    <xf numFmtId="0" fontId="17" fillId="2" borderId="5" xfId="0" applyFont="1" applyFill="1" applyBorder="1" applyProtection="1"/>
    <xf numFmtId="1" fontId="17" fillId="2" borderId="12" xfId="0" applyNumberFormat="1" applyFont="1" applyFill="1" applyBorder="1" applyProtection="1"/>
    <xf numFmtId="0" fontId="17" fillId="3" borderId="8" xfId="0" applyFont="1" applyFill="1" applyBorder="1"/>
    <xf numFmtId="4" fontId="17" fillId="3" borderId="1" xfId="0" applyNumberFormat="1" applyFont="1" applyFill="1" applyBorder="1" applyProtection="1">
      <protection locked="0"/>
    </xf>
    <xf numFmtId="4" fontId="17" fillId="3" borderId="1" xfId="0" applyNumberFormat="1" applyFont="1" applyFill="1" applyBorder="1" applyProtection="1"/>
    <xf numFmtId="0" fontId="17" fillId="3" borderId="9" xfId="0" applyFont="1" applyFill="1" applyBorder="1"/>
    <xf numFmtId="0" fontId="17" fillId="3" borderId="1" xfId="0" applyFont="1" applyFill="1" applyBorder="1"/>
    <xf numFmtId="0" fontId="17" fillId="3" borderId="1" xfId="0" applyFont="1" applyFill="1" applyBorder="1" applyProtection="1">
      <protection locked="0"/>
    </xf>
    <xf numFmtId="4" fontId="17" fillId="3" borderId="4" xfId="0" applyNumberFormat="1" applyFont="1" applyFill="1" applyBorder="1" applyProtection="1"/>
    <xf numFmtId="4" fontId="17" fillId="2" borderId="5" xfId="0" applyNumberFormat="1" applyFont="1" applyFill="1" applyBorder="1" applyProtection="1"/>
    <xf numFmtId="4" fontId="17" fillId="2" borderId="12" xfId="0" applyNumberFormat="1" applyFont="1" applyFill="1" applyBorder="1" applyProtection="1"/>
    <xf numFmtId="0" fontId="14" fillId="0" borderId="3" xfId="0" applyFont="1" applyBorder="1"/>
    <xf numFmtId="0" fontId="14" fillId="0" borderId="13" xfId="0" applyFont="1" applyFill="1" applyBorder="1" applyAlignment="1" applyProtection="1">
      <alignment horizontal="center" wrapText="1"/>
    </xf>
    <xf numFmtId="0" fontId="14" fillId="0" borderId="3" xfId="0" applyFont="1" applyFill="1" applyBorder="1" applyAlignment="1" applyProtection="1">
      <alignment horizontal="center" vertical="center" wrapText="1"/>
    </xf>
    <xf numFmtId="0" fontId="17" fillId="3" borderId="1" xfId="2" applyFont="1" applyFill="1" applyBorder="1" applyAlignment="1" applyProtection="1">
      <alignment vertical="center"/>
    </xf>
    <xf numFmtId="0" fontId="12" fillId="3" borderId="1" xfId="2" applyFont="1" applyFill="1" applyBorder="1" applyAlignment="1" applyProtection="1">
      <alignment vertical="center"/>
    </xf>
    <xf numFmtId="0" fontId="15" fillId="3" borderId="1" xfId="2" applyFont="1" applyFill="1" applyBorder="1" applyAlignment="1" applyProtection="1">
      <alignment vertical="center"/>
    </xf>
    <xf numFmtId="3" fontId="16" fillId="3" borderId="1" xfId="2" applyNumberFormat="1" applyFont="1" applyFill="1" applyBorder="1" applyProtection="1"/>
    <xf numFmtId="3" fontId="21" fillId="3" borderId="1" xfId="2" applyNumberFormat="1" applyFont="1" applyFill="1" applyBorder="1" applyProtection="1"/>
    <xf numFmtId="0" fontId="12" fillId="4" borderId="1" xfId="2" applyFont="1" applyFill="1" applyBorder="1" applyProtection="1"/>
    <xf numFmtId="0" fontId="14" fillId="4" borderId="1" xfId="2" applyFont="1" applyFill="1" applyBorder="1" applyProtection="1"/>
    <xf numFmtId="3" fontId="12" fillId="4" borderId="1" xfId="2" applyNumberFormat="1" applyFont="1" applyFill="1" applyBorder="1" applyProtection="1"/>
    <xf numFmtId="3" fontId="12" fillId="4" borderId="1" xfId="0" applyNumberFormat="1" applyFont="1" applyFill="1" applyBorder="1" applyProtection="1"/>
    <xf numFmtId="3" fontId="17" fillId="4" borderId="1" xfId="2" applyNumberFormat="1" applyFont="1" applyFill="1" applyBorder="1" applyProtection="1"/>
    <xf numFmtId="0" fontId="15" fillId="3" borderId="1" xfId="2" applyFont="1" applyFill="1" applyBorder="1" applyAlignment="1" applyProtection="1">
      <alignment horizontal="left"/>
    </xf>
    <xf numFmtId="3" fontId="19" fillId="4" borderId="1" xfId="2" applyNumberFormat="1" applyFont="1" applyFill="1" applyBorder="1" applyProtection="1"/>
    <xf numFmtId="3" fontId="12" fillId="4" borderId="1" xfId="2" applyNumberFormat="1" applyFont="1" applyFill="1" applyBorder="1" applyProtection="1">
      <protection locked="0"/>
    </xf>
    <xf numFmtId="3" fontId="19" fillId="4" borderId="1" xfId="2" applyNumberFormat="1" applyFont="1" applyFill="1" applyBorder="1" applyProtection="1">
      <protection locked="0"/>
    </xf>
    <xf numFmtId="0" fontId="22" fillId="0" borderId="0" xfId="0" applyFont="1"/>
    <xf numFmtId="0" fontId="23" fillId="0" borderId="0" xfId="0" applyFont="1"/>
    <xf numFmtId="0" fontId="24" fillId="0" borderId="0" xfId="0" applyFont="1"/>
    <xf numFmtId="0" fontId="25" fillId="0" borderId="0" xfId="0" applyFont="1"/>
    <xf numFmtId="0" fontId="26" fillId="0" borderId="0" xfId="0" applyFont="1"/>
    <xf numFmtId="0" fontId="0" fillId="0" borderId="1" xfId="0" applyBorder="1"/>
    <xf numFmtId="0" fontId="0" fillId="0" borderId="0" xfId="0" applyBorder="1"/>
    <xf numFmtId="0" fontId="0" fillId="0" borderId="0" xfId="0" applyFill="1" applyBorder="1"/>
    <xf numFmtId="0" fontId="27" fillId="0" borderId="0" xfId="0" applyFont="1" applyBorder="1"/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27" fillId="0" borderId="0" xfId="0" applyFont="1" applyFill="1" applyBorder="1"/>
    <xf numFmtId="0" fontId="27" fillId="0" borderId="1" xfId="0" applyFont="1" applyBorder="1"/>
    <xf numFmtId="0" fontId="0" fillId="0" borderId="1" xfId="0" applyBorder="1" applyAlignment="1"/>
    <xf numFmtId="0" fontId="0" fillId="0" borderId="2" xfId="0" applyFill="1" applyBorder="1" applyAlignment="1"/>
    <xf numFmtId="0" fontId="0" fillId="0" borderId="3" xfId="0" applyBorder="1" applyAlignment="1"/>
    <xf numFmtId="0" fontId="0" fillId="0" borderId="12" xfId="0" applyBorder="1" applyAlignment="1"/>
    <xf numFmtId="0" fontId="0" fillId="0" borderId="0" xfId="0" applyAlignment="1"/>
    <xf numFmtId="0" fontId="0" fillId="0" borderId="2" xfId="0" applyFill="1" applyBorder="1" applyAlignment="1">
      <alignment wrapText="1"/>
    </xf>
    <xf numFmtId="0" fontId="0" fillId="0" borderId="4" xfId="0" applyBorder="1" applyAlignment="1">
      <alignment wrapText="1"/>
    </xf>
    <xf numFmtId="0" fontId="0" fillId="0" borderId="12" xfId="0" applyBorder="1" applyAlignment="1">
      <alignment wrapText="1"/>
    </xf>
    <xf numFmtId="0" fontId="0" fillId="0" borderId="4" xfId="0" applyBorder="1"/>
    <xf numFmtId="0" fontId="28" fillId="0" borderId="1" xfId="0" applyFont="1" applyBorder="1"/>
    <xf numFmtId="0" fontId="29" fillId="0" borderId="0" xfId="0" applyFont="1"/>
    <xf numFmtId="0" fontId="0" fillId="0" borderId="0" xfId="0" applyBorder="1" applyAlignment="1">
      <alignment wrapText="1"/>
    </xf>
    <xf numFmtId="0" fontId="30" fillId="0" borderId="0" xfId="0" applyFont="1"/>
    <xf numFmtId="0" fontId="31" fillId="0" borderId="0" xfId="0" applyFont="1" applyBorder="1"/>
    <xf numFmtId="0" fontId="32" fillId="0" borderId="0" xfId="0" applyFont="1" applyBorder="1"/>
    <xf numFmtId="0" fontId="0" fillId="0" borderId="1" xfId="0" applyFill="1" applyBorder="1"/>
    <xf numFmtId="3" fontId="0" fillId="0" borderId="1" xfId="0" applyNumberFormat="1" applyBorder="1"/>
    <xf numFmtId="17" fontId="0" fillId="0" borderId="1" xfId="0" applyNumberFormat="1" applyBorder="1"/>
    <xf numFmtId="14" fontId="0" fillId="0" borderId="1" xfId="0" applyNumberFormat="1" applyBorder="1"/>
    <xf numFmtId="14" fontId="0" fillId="0" borderId="0" xfId="0" applyNumberFormat="1"/>
    <xf numFmtId="0" fontId="10" fillId="3" borderId="0" xfId="0" applyFont="1" applyFill="1" applyAlignment="1">
      <alignment horizontal="center" vertical="center"/>
    </xf>
    <xf numFmtId="0" fontId="6" fillId="3" borderId="1" xfId="2" applyFont="1" applyFill="1" applyBorder="1" applyAlignment="1" applyProtection="1">
      <alignment horizontal="center" vertical="center"/>
    </xf>
    <xf numFmtId="0" fontId="6" fillId="3" borderId="1" xfId="2" applyFont="1" applyFill="1" applyBorder="1" applyAlignment="1" applyProtection="1">
      <alignment vertical="center"/>
    </xf>
    <xf numFmtId="0" fontId="6" fillId="3" borderId="1" xfId="1" applyFont="1" applyFill="1" applyBorder="1" applyAlignment="1" applyProtection="1">
      <alignment vertical="center"/>
    </xf>
    <xf numFmtId="0" fontId="6" fillId="3" borderId="1" xfId="1" applyFont="1" applyFill="1" applyBorder="1" applyAlignment="1" applyProtection="1">
      <alignment horizontal="center" wrapText="1"/>
    </xf>
    <xf numFmtId="0" fontId="6" fillId="3" borderId="1" xfId="1" applyFont="1" applyFill="1" applyBorder="1" applyAlignment="1" applyProtection="1">
      <alignment horizontal="center"/>
    </xf>
    <xf numFmtId="0" fontId="13" fillId="3" borderId="0" xfId="0" applyFont="1" applyFill="1" applyAlignment="1">
      <alignment horizontal="center"/>
    </xf>
    <xf numFmtId="0" fontId="15" fillId="3" borderId="0" xfId="2" applyFont="1" applyFill="1" applyBorder="1" applyAlignment="1" applyProtection="1">
      <alignment horizontal="center"/>
    </xf>
    <xf numFmtId="0" fontId="16" fillId="3" borderId="7" xfId="2" applyFont="1" applyFill="1" applyBorder="1" applyAlignment="1" applyProtection="1">
      <alignment horizontal="center"/>
    </xf>
    <xf numFmtId="0" fontId="16" fillId="3" borderId="9" xfId="2" applyFont="1" applyFill="1" applyBorder="1" applyAlignment="1" applyProtection="1">
      <alignment horizontal="center"/>
    </xf>
    <xf numFmtId="0" fontId="14" fillId="3" borderId="0" xfId="2" applyFont="1" applyFill="1" applyBorder="1" applyAlignment="1" applyProtection="1">
      <alignment horizontal="left"/>
    </xf>
    <xf numFmtId="0" fontId="15" fillId="3" borderId="1" xfId="2" applyFont="1" applyFill="1" applyBorder="1" applyAlignment="1" applyProtection="1">
      <alignment horizontal="center"/>
    </xf>
    <xf numFmtId="0" fontId="15" fillId="3" borderId="1" xfId="2" applyFont="1" applyFill="1" applyBorder="1" applyAlignment="1" applyProtection="1"/>
    <xf numFmtId="0" fontId="15" fillId="3" borderId="1" xfId="1" applyFont="1" applyFill="1" applyBorder="1" applyAlignment="1" applyProtection="1"/>
    <xf numFmtId="0" fontId="12" fillId="3" borderId="1" xfId="1" applyFont="1" applyFill="1" applyBorder="1" applyAlignment="1" applyProtection="1">
      <alignment wrapText="1"/>
    </xf>
    <xf numFmtId="0" fontId="12" fillId="3" borderId="1" xfId="1" applyFont="1" applyFill="1" applyBorder="1" applyAlignment="1" applyProtection="1"/>
    <xf numFmtId="0" fontId="15" fillId="3" borderId="3" xfId="2" applyFont="1" applyFill="1" applyBorder="1" applyAlignment="1" applyProtection="1">
      <alignment horizontal="center" wrapText="1"/>
    </xf>
    <xf numFmtId="0" fontId="15" fillId="3" borderId="4" xfId="2" applyFont="1" applyFill="1" applyBorder="1" applyAlignment="1" applyProtection="1">
      <alignment horizontal="center" wrapText="1"/>
    </xf>
    <xf numFmtId="0" fontId="14" fillId="0" borderId="13" xfId="0" applyFont="1" applyFill="1" applyBorder="1" applyAlignment="1" applyProtection="1">
      <alignment horizontal="center" wrapText="1"/>
    </xf>
    <xf numFmtId="0" fontId="14" fillId="0" borderId="10" xfId="0" applyFont="1" applyBorder="1" applyAlignment="1">
      <alignment wrapText="1"/>
    </xf>
    <xf numFmtId="0" fontId="14" fillId="0" borderId="11" xfId="0" applyFont="1" applyBorder="1" applyAlignment="1">
      <alignment wrapText="1"/>
    </xf>
    <xf numFmtId="0" fontId="15" fillId="3" borderId="1" xfId="2" applyFont="1" applyFill="1" applyBorder="1" applyAlignment="1" applyProtection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33" fillId="3" borderId="0" xfId="0" applyFont="1" applyFill="1"/>
  </cellXfs>
  <cellStyles count="3">
    <cellStyle name="Normální" xfId="0" builtinId="0"/>
    <cellStyle name="normální 2" xfId="1"/>
    <cellStyle name="normální_Rozbor hosp 2007" xfId="2"/>
  </cellStyles>
  <dxfs count="1"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45"/>
  <sheetViews>
    <sheetView topLeftCell="A4" zoomScaleNormal="100" workbookViewId="0">
      <selection activeCell="L32" sqref="L32"/>
    </sheetView>
  </sheetViews>
  <sheetFormatPr defaultColWidth="9.1796875" defaultRowHeight="10" x14ac:dyDescent="0.2"/>
  <cols>
    <col min="1" max="1" width="1.453125" style="3" customWidth="1"/>
    <col min="2" max="2" width="24.453125" style="3" customWidth="1"/>
    <col min="3" max="3" width="10.7265625" style="3" customWidth="1"/>
    <col min="4" max="6" width="9.1796875" style="3" customWidth="1"/>
    <col min="7" max="7" width="11.7265625" style="3" customWidth="1"/>
    <col min="8" max="8" width="12.453125" style="3" customWidth="1"/>
    <col min="9" max="16384" width="9.1796875" style="3"/>
  </cols>
  <sheetData>
    <row r="1" spans="2:8" ht="21.75" customHeight="1" x14ac:dyDescent="0.2">
      <c r="B1" s="118" t="s">
        <v>256</v>
      </c>
      <c r="C1" s="118"/>
      <c r="D1" s="118"/>
      <c r="E1" s="118"/>
      <c r="F1" s="118"/>
      <c r="G1" s="118"/>
      <c r="H1" s="118"/>
    </row>
    <row r="2" spans="2:8" ht="21.75" customHeight="1" x14ac:dyDescent="0.2">
      <c r="B2" s="118" t="s">
        <v>274</v>
      </c>
      <c r="C2" s="118"/>
      <c r="D2" s="118"/>
      <c r="E2" s="118"/>
      <c r="F2" s="118"/>
      <c r="G2" s="118"/>
      <c r="H2" s="118"/>
    </row>
    <row r="3" spans="2:8" ht="21.75" customHeight="1" x14ac:dyDescent="0.2">
      <c r="B3" s="20"/>
      <c r="C3" s="20"/>
      <c r="D3" s="20"/>
      <c r="E3" s="20"/>
      <c r="F3" s="20"/>
      <c r="G3" s="20"/>
      <c r="H3" s="20"/>
    </row>
    <row r="4" spans="2:8" ht="21.75" customHeight="1" x14ac:dyDescent="0.4">
      <c r="B4" s="124" t="s">
        <v>283</v>
      </c>
      <c r="C4" s="124"/>
      <c r="D4" s="124"/>
      <c r="E4" s="124"/>
      <c r="F4" s="124"/>
      <c r="G4" s="124"/>
      <c r="H4" s="124"/>
    </row>
    <row r="5" spans="2:8" ht="21.75" customHeight="1" x14ac:dyDescent="0.3">
      <c r="B5" s="15"/>
    </row>
    <row r="6" spans="2:8" s="2" customFormat="1" ht="24.75" customHeight="1" x14ac:dyDescent="0.25">
      <c r="B6" s="16"/>
      <c r="C6" s="119" t="s">
        <v>159</v>
      </c>
      <c r="D6" s="120"/>
      <c r="E6" s="120"/>
      <c r="F6" s="121"/>
      <c r="G6" s="23" t="s">
        <v>160</v>
      </c>
      <c r="H6" s="122" t="s">
        <v>162</v>
      </c>
    </row>
    <row r="7" spans="2:8" s="2" customFormat="1" ht="24.75" customHeight="1" x14ac:dyDescent="0.2">
      <c r="B7" s="16"/>
      <c r="C7" s="24" t="s">
        <v>2</v>
      </c>
      <c r="D7" s="24" t="s">
        <v>4</v>
      </c>
      <c r="E7" s="24" t="s">
        <v>5</v>
      </c>
      <c r="F7" s="24" t="s">
        <v>158</v>
      </c>
      <c r="G7" s="24" t="s">
        <v>161</v>
      </c>
      <c r="H7" s="123"/>
    </row>
    <row r="8" spans="2:8" s="2" customFormat="1" ht="16" customHeight="1" x14ac:dyDescent="0.25">
      <c r="B8" s="71" t="s">
        <v>157</v>
      </c>
      <c r="C8" s="30">
        <f>'2 - Výnosy a náklady 2025 návh'!C5+'2 - Výnosy a náklady 2025 návh'!D5</f>
        <v>5179011</v>
      </c>
      <c r="D8" s="30">
        <f>'2 - Výnosy a náklady 2025 návh'!E5</f>
        <v>0</v>
      </c>
      <c r="E8" s="30">
        <f>'2 - Výnosy a náklady 2025 návh'!G5+'2 - Výnosy a náklady 2025 návh'!H5</f>
        <v>0</v>
      </c>
      <c r="F8" s="30">
        <f>'2 - Výnosy a náklady 2025 návh'!I5</f>
        <v>0</v>
      </c>
      <c r="G8" s="30">
        <f>'2 - Výnosy a náklady 2025 návh'!K5</f>
        <v>0</v>
      </c>
      <c r="H8" s="31">
        <f>SUM(C8:G8)</f>
        <v>5179011</v>
      </c>
    </row>
    <row r="9" spans="2:8" s="2" customFormat="1" ht="16" customHeight="1" x14ac:dyDescent="0.25">
      <c r="B9" s="71" t="s">
        <v>151</v>
      </c>
      <c r="C9" s="30">
        <f>'2 - Výnosy a náklady 2025 návh'!C16+'2 - Výnosy a náklady 2025 návh'!D16</f>
        <v>32100</v>
      </c>
      <c r="D9" s="30">
        <f>'2 - Výnosy a náklady 2025 návh'!E16</f>
        <v>0</v>
      </c>
      <c r="E9" s="30">
        <f>'2 - Výnosy a náklady 2025 návh'!G16+'2 - Výnosy a náklady 2025 návh'!H16</f>
        <v>0</v>
      </c>
      <c r="F9" s="30">
        <f>'2 - Výnosy a náklady 2025 návh'!I16</f>
        <v>0</v>
      </c>
      <c r="G9" s="30">
        <f>'2 - Výnosy a náklady 2025 návh'!K16</f>
        <v>0</v>
      </c>
      <c r="H9" s="31">
        <f t="shared" ref="H9:H26" si="0">SUM(C9:G9)</f>
        <v>32100</v>
      </c>
    </row>
    <row r="10" spans="2:8" s="2" customFormat="1" ht="16" customHeight="1" x14ac:dyDescent="0.25">
      <c r="B10" s="72" t="s">
        <v>20</v>
      </c>
      <c r="C10" s="30">
        <f>'2 - Výnosy a náklady 2025 návh'!C27+'2 - Výnosy a náklady 2025 návh'!D27</f>
        <v>38707</v>
      </c>
      <c r="D10" s="30">
        <f>'2 - Výnosy a náklady 2025 návh'!E27</f>
        <v>0</v>
      </c>
      <c r="E10" s="30">
        <f>'2 - Výnosy a náklady 2025 návh'!G27+'2 - Výnosy a náklady 2025 návh'!H27</f>
        <v>0</v>
      </c>
      <c r="F10" s="30">
        <f>'2 - Výnosy a náklady 2025 návh'!I27</f>
        <v>0</v>
      </c>
      <c r="G10" s="30">
        <f>'2 - Výnosy a náklady 2025 návh'!K27</f>
        <v>0</v>
      </c>
      <c r="H10" s="31">
        <f t="shared" si="0"/>
        <v>38707</v>
      </c>
    </row>
    <row r="11" spans="2:8" s="2" customFormat="1" ht="16" customHeight="1" x14ac:dyDescent="0.25">
      <c r="B11" s="71" t="s">
        <v>152</v>
      </c>
      <c r="C11" s="30">
        <f>'2 - Výnosy a náklady 2025 návh'!C30+'2 - Výnosy a náklady 2025 návh'!D30</f>
        <v>0</v>
      </c>
      <c r="D11" s="30">
        <f>'2 - Výnosy a náklady 2025 návh'!E30</f>
        <v>0</v>
      </c>
      <c r="E11" s="30">
        <f>'2 - Výnosy a náklady 2025 návh'!G30+'2 - Výnosy a náklady 2025 návh'!H30</f>
        <v>450510</v>
      </c>
      <c r="F11" s="30">
        <f>'2 - Výnosy a náklady 2025 návh'!I30</f>
        <v>0</v>
      </c>
      <c r="G11" s="30">
        <f>'2 - Výnosy a náklady 2025 návh'!K30</f>
        <v>0</v>
      </c>
      <c r="H11" s="31">
        <f t="shared" si="0"/>
        <v>450510</v>
      </c>
    </row>
    <row r="12" spans="2:8" s="2" customFormat="1" ht="16" customHeight="1" x14ac:dyDescent="0.25">
      <c r="B12" s="71" t="s">
        <v>153</v>
      </c>
      <c r="C12" s="30">
        <f>'2 - Výnosy a náklady 2025 návh'!C48+'2 - Výnosy a náklady 2025 návh'!D48</f>
        <v>0</v>
      </c>
      <c r="D12" s="30">
        <f>'2 - Výnosy a náklady 2025 návh'!E48</f>
        <v>0</v>
      </c>
      <c r="E12" s="30">
        <f>'2 - Výnosy a náklady 2025 návh'!G48+'2 - Výnosy a náklady 2025 návh'!H48</f>
        <v>438300</v>
      </c>
      <c r="F12" s="30">
        <f>'2 - Výnosy a náklady 2025 návh'!I48</f>
        <v>0</v>
      </c>
      <c r="G12" s="30">
        <f>'2 - Výnosy a náklady 2025 návh'!K48</f>
        <v>0</v>
      </c>
      <c r="H12" s="31">
        <f t="shared" si="0"/>
        <v>438300</v>
      </c>
    </row>
    <row r="13" spans="2:8" ht="16" customHeight="1" x14ac:dyDescent="0.25">
      <c r="B13" s="71" t="s">
        <v>154</v>
      </c>
      <c r="C13" s="30">
        <f>'2 - Výnosy a náklady 2025 návh'!C55+'2 - Výnosy a náklady 2025 návh'!D55</f>
        <v>0</v>
      </c>
      <c r="D13" s="30">
        <f>'2 - Výnosy a náklady 2025 návh'!E55</f>
        <v>0</v>
      </c>
      <c r="E13" s="30">
        <f>'2 - Výnosy a náklady 2025 návh'!G55+'2 - Výnosy a náklady 2025 návh'!H55</f>
        <v>127900</v>
      </c>
      <c r="F13" s="30">
        <f>'2 - Výnosy a náklady 2025 návh'!I55</f>
        <v>0</v>
      </c>
      <c r="G13" s="30">
        <f>'2 - Výnosy a náklady 2025 návh'!K55</f>
        <v>0</v>
      </c>
      <c r="H13" s="31">
        <f t="shared" si="0"/>
        <v>127900</v>
      </c>
    </row>
    <row r="14" spans="2:8" ht="16" customHeight="1" x14ac:dyDescent="0.25">
      <c r="B14" s="71" t="s">
        <v>155</v>
      </c>
      <c r="C14" s="30">
        <f>'2 - Výnosy a náklady 2025 návh'!C80+'2 - Výnosy a náklady 2025 návh'!D80-'2 - Výnosy a náklady 2025 návh'!C84-'2 - Výnosy a náklady 2025 návh'!D84</f>
        <v>0</v>
      </c>
      <c r="D14" s="30">
        <f>'2 - Výnosy a náklady 2025 návh'!E80-'2 - Výnosy a náklady 2025 návh'!E84</f>
        <v>0</v>
      </c>
      <c r="E14" s="30">
        <f>'2 - Výnosy a náklady 2025 návh'!G80+'2 - Výnosy a náklady 2025 návh'!H80-'2 - Výnosy a náklady 2025 návh'!G84-'2 - Výnosy a náklady 2025 návh'!H84</f>
        <v>500</v>
      </c>
      <c r="F14" s="30">
        <f>'2 - Výnosy a náklady 2025 návh'!I80-'2 - Výnosy a náklady 2025 návh'!I84</f>
        <v>0</v>
      </c>
      <c r="G14" s="30">
        <f>'2 - Výnosy a náklady 2025 návh'!K80-'2 - Výnosy a náklady 2025 návh'!K84</f>
        <v>0</v>
      </c>
      <c r="H14" s="31">
        <f t="shared" si="0"/>
        <v>500</v>
      </c>
    </row>
    <row r="15" spans="2:8" ht="16" customHeight="1" x14ac:dyDescent="0.25">
      <c r="B15" s="71" t="s">
        <v>169</v>
      </c>
      <c r="C15" s="30">
        <f>'2 - Výnosy a náklady 2025 návh'!C84+'2 - Výnosy a náklady 2025 návh'!D84</f>
        <v>0</v>
      </c>
      <c r="D15" s="30">
        <f>'2 - Výnosy a náklady 2025 návh'!E84</f>
        <v>0</v>
      </c>
      <c r="E15" s="30">
        <f>'2 - Výnosy a náklady 2025 návh'!G84+'2 - Výnosy a náklady 2025 návh'!H84</f>
        <v>70500</v>
      </c>
      <c r="F15" s="30">
        <f>'2 - Výnosy a náklady 2025 návh'!I84</f>
        <v>0</v>
      </c>
      <c r="G15" s="30">
        <f>'2 - Výnosy a náklady 2025 návh'!K84</f>
        <v>0</v>
      </c>
      <c r="H15" s="31">
        <f t="shared" ref="H15" si="1">SUM(C15:G15)</f>
        <v>70500</v>
      </c>
    </row>
    <row r="16" spans="2:8" ht="16" customHeight="1" x14ac:dyDescent="0.25">
      <c r="B16" s="71" t="s">
        <v>163</v>
      </c>
      <c r="C16" s="30">
        <f>'2 - Výnosy a náklady 2025 návh'!C89+'2 - Výnosy a náklady 2025 návh'!D89</f>
        <v>0</v>
      </c>
      <c r="D16" s="30">
        <f>'2 - Výnosy a náklady 2025 návh'!E89</f>
        <v>0</v>
      </c>
      <c r="E16" s="30">
        <f>'2 - Výnosy a náklady 2025 návh'!G89+'2 - Výnosy a náklady 2025 návh'!H89</f>
        <v>0</v>
      </c>
      <c r="F16" s="30">
        <f>'2 - Výnosy a náklady 2025 návh'!I89</f>
        <v>0</v>
      </c>
      <c r="G16" s="30">
        <f>'2 - Výnosy a náklady 2025 návh'!K89</f>
        <v>0</v>
      </c>
      <c r="H16" s="31">
        <f t="shared" si="0"/>
        <v>0</v>
      </c>
    </row>
    <row r="17" spans="2:8" ht="16" customHeight="1" x14ac:dyDescent="0.25">
      <c r="B17" s="72" t="s">
        <v>68</v>
      </c>
      <c r="C17" s="40">
        <f>SUM(C8:C16)</f>
        <v>5249818</v>
      </c>
      <c r="D17" s="40">
        <f t="shared" ref="D17:G17" si="2">SUM(D8:D16)</f>
        <v>0</v>
      </c>
      <c r="E17" s="40">
        <f t="shared" si="2"/>
        <v>1087710</v>
      </c>
      <c r="F17" s="40">
        <f t="shared" si="2"/>
        <v>0</v>
      </c>
      <c r="G17" s="40">
        <f t="shared" si="2"/>
        <v>0</v>
      </c>
      <c r="H17" s="31">
        <f>SUM(C17:G17)</f>
        <v>6337528</v>
      </c>
    </row>
    <row r="18" spans="2:8" ht="16" customHeight="1" x14ac:dyDescent="0.25">
      <c r="B18" s="72" t="s">
        <v>71</v>
      </c>
      <c r="C18" s="30">
        <f>'2 - Výnosy a náklady 2025 návh'!C95+'2 - Výnosy a náklady 2025 návh'!D95</f>
        <v>0</v>
      </c>
      <c r="D18" s="30">
        <f>'2 - Výnosy a náklady 2025 návh'!E95</f>
        <v>0</v>
      </c>
      <c r="E18" s="30">
        <f>'2 - Výnosy a náklady 2025 návh'!G95+'2 - Výnosy a náklady 2025 návh'!H95</f>
        <v>417000</v>
      </c>
      <c r="F18" s="30">
        <f>'2 - Výnosy a náklady 2025 návh'!I95</f>
        <v>0</v>
      </c>
      <c r="G18" s="30">
        <f>'2 - Výnosy a náklady 2025 návh'!K95</f>
        <v>0</v>
      </c>
      <c r="H18" s="30">
        <f t="shared" si="0"/>
        <v>417000</v>
      </c>
    </row>
    <row r="19" spans="2:8" ht="16" customHeight="1" x14ac:dyDescent="0.25">
      <c r="B19" s="72" t="s">
        <v>72</v>
      </c>
      <c r="C19" s="30">
        <f>'2 - Výnosy a náklady 2025 návh'!C103+'2 - Výnosy a náklady 2025 návh'!D103</f>
        <v>0</v>
      </c>
      <c r="D19" s="30">
        <f>'2 - Výnosy a náklady 2025 návh'!E103</f>
        <v>0</v>
      </c>
      <c r="E19" s="30">
        <f>'2 - Výnosy a náklady 2025 návh'!G103+'2 - Výnosy a náklady 2025 návh'!H103</f>
        <v>0</v>
      </c>
      <c r="F19" s="30">
        <f>'2 - Výnosy a náklady 2025 návh'!I103</f>
        <v>0</v>
      </c>
      <c r="G19" s="30">
        <f>'2 - Výnosy a náklady 2025 návh'!K103</f>
        <v>0</v>
      </c>
      <c r="H19" s="30">
        <f t="shared" si="0"/>
        <v>0</v>
      </c>
    </row>
    <row r="20" spans="2:8" ht="16" customHeight="1" x14ac:dyDescent="0.25">
      <c r="B20" s="72" t="s">
        <v>164</v>
      </c>
      <c r="C20" s="30">
        <f>'2 - Výnosy a náklady 2025 návh'!C107+'2 - Výnosy a náklady 2025 návh'!C111+'2 - Výnosy a náklady 2025 návh'!D107</f>
        <v>0</v>
      </c>
      <c r="D20" s="30">
        <f>'2 - Výnosy a náklady 2025 návh'!E107+'2 - Výnosy a náklady 2025 návh'!E111</f>
        <v>0</v>
      </c>
      <c r="E20" s="30">
        <f>'2 - Výnosy a náklady 2025 návh'!G107+'2 - Výnosy a náklady 2025 návh'!H107+'2 - Výnosy a náklady 2025 návh'!G111+'2 - Výnosy a náklady 2025 návh'!H111</f>
        <v>0</v>
      </c>
      <c r="F20" s="30">
        <f>'2 - Výnosy a náklady 2025 návh'!I107+'2 - Výnosy a náklady 2025 návh'!I111</f>
        <v>0</v>
      </c>
      <c r="G20" s="30">
        <f>'2 - Výnosy a náklady 2025 návh'!K107+'2 - Výnosy a náklady 2025 návh'!K111</f>
        <v>0</v>
      </c>
      <c r="H20" s="30">
        <f t="shared" si="0"/>
        <v>0</v>
      </c>
    </row>
    <row r="21" spans="2:8" ht="16" customHeight="1" x14ac:dyDescent="0.25">
      <c r="B21" s="72" t="s">
        <v>156</v>
      </c>
      <c r="C21" s="30">
        <f>'2 - Výnosy a náklady 2025 návh'!C113+'2 - Výnosy a náklady 2025 návh'!D113</f>
        <v>0</v>
      </c>
      <c r="D21" s="30">
        <f>'2 - Výnosy a náklady 2025 návh'!E113</f>
        <v>0</v>
      </c>
      <c r="E21" s="30">
        <f>'2 - Výnosy a náklady 2025 návh'!G113+'2 - Výnosy a náklady 2025 návh'!H113</f>
        <v>0</v>
      </c>
      <c r="F21" s="30">
        <f>'2 - Výnosy a náklady 2025 návh'!I113</f>
        <v>0</v>
      </c>
      <c r="G21" s="30">
        <f>'2 - Výnosy a náklady 2025 návh'!K113</f>
        <v>0</v>
      </c>
      <c r="H21" s="30">
        <f t="shared" si="0"/>
        <v>0</v>
      </c>
    </row>
    <row r="22" spans="2:8" ht="16" customHeight="1" x14ac:dyDescent="0.25">
      <c r="B22" s="72" t="s">
        <v>165</v>
      </c>
      <c r="C22" s="30">
        <f>'2 - Výnosy a náklady 2025 návh'!C114+'2 - Výnosy a náklady 2025 návh'!D114</f>
        <v>5249818</v>
      </c>
      <c r="D22" s="30">
        <f>'2 - Výnosy a náklady 2025 návh'!E114</f>
        <v>0</v>
      </c>
      <c r="E22" s="30">
        <f>'2 - Výnosy a náklady 2025 návh'!G114+'2 - Výnosy a náklady 2025 návh'!H114</f>
        <v>670710</v>
      </c>
      <c r="F22" s="30">
        <f>'2 - Výnosy a náklady 2025 návh'!I114</f>
        <v>0</v>
      </c>
      <c r="G22" s="30">
        <f>'2 - Výnosy a náklady 2025 návh'!K114</f>
        <v>0</v>
      </c>
      <c r="H22" s="30">
        <f t="shared" si="0"/>
        <v>5920528</v>
      </c>
    </row>
    <row r="23" spans="2:8" ht="16" customHeight="1" x14ac:dyDescent="0.25">
      <c r="B23" s="72" t="s">
        <v>166</v>
      </c>
      <c r="C23" s="30">
        <f>'2 - Výnosy a náklady 2025 návh'!C126+'2 - Výnosy a náklady 2025 návh'!D126</f>
        <v>0</v>
      </c>
      <c r="D23" s="30">
        <f>'2 - Výnosy a náklady 2025 návh'!E126</f>
        <v>0</v>
      </c>
      <c r="E23" s="30">
        <f>'2 - Výnosy a náklady 2025 návh'!G126+'2 - Výnosy a náklady 2025 návh'!H126</f>
        <v>0</v>
      </c>
      <c r="F23" s="30">
        <f>'2 - Výnosy a náklady 2025 návh'!I126</f>
        <v>0</v>
      </c>
      <c r="G23" s="30">
        <f>'2 - Výnosy a náklady 2025 návh'!K126</f>
        <v>0</v>
      </c>
      <c r="H23" s="30">
        <f t="shared" si="0"/>
        <v>0</v>
      </c>
    </row>
    <row r="24" spans="2:8" ht="16" customHeight="1" x14ac:dyDescent="0.25">
      <c r="B24" s="72" t="s">
        <v>167</v>
      </c>
      <c r="C24" s="30">
        <f>'2 - Výnosy a náklady 2025 návh'!C133+'2 - Výnosy a náklady 2025 návh'!D133+'2 - Výnosy a náklady 2025 návh'!C137+'2 - Výnosy a náklady 2025 návh'!D137</f>
        <v>0</v>
      </c>
      <c r="D24" s="30">
        <f>'2 - Výnosy a náklady 2025 návh'!E133+'2 - Výnosy a náklady 2025 návh'!E137</f>
        <v>0</v>
      </c>
      <c r="E24" s="30">
        <f>'2 - Výnosy a náklady 2025 návh'!G133+'2 - Výnosy a náklady 2025 návh'!H133+'2 - Výnosy a náklady 2025 návh'!G137+'2 - Výnosy a náklady 2025 návh'!H137</f>
        <v>0</v>
      </c>
      <c r="F24" s="30">
        <f>'2 - Výnosy a náklady 2025 návh'!I133+'2 - Výnosy a náklady 2025 návh'!I137</f>
        <v>0</v>
      </c>
      <c r="G24" s="30">
        <f>'2 - Výnosy a náklady 2025 návh'!K133</f>
        <v>0</v>
      </c>
      <c r="H24" s="30">
        <f t="shared" si="0"/>
        <v>0</v>
      </c>
    </row>
    <row r="25" spans="2:8" ht="16" customHeight="1" x14ac:dyDescent="0.25">
      <c r="B25" s="72" t="s">
        <v>85</v>
      </c>
      <c r="C25" s="30">
        <f>SUM(C18:C24)</f>
        <v>5249818</v>
      </c>
      <c r="D25" s="30">
        <f t="shared" ref="D25:G25" si="3">SUM(D18:D24)</f>
        <v>0</v>
      </c>
      <c r="E25" s="30">
        <f t="shared" si="3"/>
        <v>1087710</v>
      </c>
      <c r="F25" s="30">
        <f t="shared" si="3"/>
        <v>0</v>
      </c>
      <c r="G25" s="30">
        <f t="shared" si="3"/>
        <v>0</v>
      </c>
      <c r="H25" s="31">
        <f t="shared" si="0"/>
        <v>6337528</v>
      </c>
    </row>
    <row r="26" spans="2:8" ht="16" customHeight="1" x14ac:dyDescent="0.25">
      <c r="B26" s="72" t="s">
        <v>86</v>
      </c>
      <c r="C26" s="30">
        <f>C25-C17</f>
        <v>0</v>
      </c>
      <c r="D26" s="30">
        <f t="shared" ref="D26:G26" si="4">D25-D17</f>
        <v>0</v>
      </c>
      <c r="E26" s="30">
        <f t="shared" si="4"/>
        <v>0</v>
      </c>
      <c r="F26" s="30">
        <f t="shared" si="4"/>
        <v>0</v>
      </c>
      <c r="G26" s="30">
        <f t="shared" si="4"/>
        <v>0</v>
      </c>
      <c r="H26" s="31">
        <f t="shared" si="0"/>
        <v>0</v>
      </c>
    </row>
    <row r="27" spans="2:8" x14ac:dyDescent="0.2">
      <c r="B27" s="6"/>
      <c r="C27" s="6"/>
      <c r="D27" s="6"/>
      <c r="E27" s="6"/>
      <c r="F27" s="6"/>
      <c r="G27" s="6"/>
      <c r="H27" s="6"/>
    </row>
    <row r="28" spans="2:8" ht="11.5" x14ac:dyDescent="0.25">
      <c r="B28" s="21" t="s">
        <v>279</v>
      </c>
      <c r="C28" s="6"/>
      <c r="D28" s="6"/>
      <c r="E28" s="6"/>
      <c r="F28" s="6"/>
      <c r="G28" s="6"/>
      <c r="H28" s="6"/>
    </row>
    <row r="29" spans="2:8" ht="11.5" x14ac:dyDescent="0.25">
      <c r="B29" s="22" t="s">
        <v>276</v>
      </c>
      <c r="C29" s="6"/>
      <c r="D29" s="6"/>
      <c r="E29" s="6"/>
      <c r="F29" s="6"/>
      <c r="G29" s="6"/>
      <c r="H29" s="6"/>
    </row>
    <row r="30" spans="2:8" x14ac:dyDescent="0.2">
      <c r="F30" s="2" t="s">
        <v>168</v>
      </c>
    </row>
    <row r="31" spans="2:8" x14ac:dyDescent="0.2">
      <c r="F31" s="2"/>
    </row>
    <row r="32" spans="2:8" x14ac:dyDescent="0.2">
      <c r="F32" s="2"/>
    </row>
    <row r="33" spans="2:6" ht="12.5" x14ac:dyDescent="0.25">
      <c r="B33" s="141" t="s">
        <v>284</v>
      </c>
      <c r="F33" s="2"/>
    </row>
    <row r="34" spans="2:6" x14ac:dyDescent="0.2">
      <c r="F34" s="2"/>
    </row>
    <row r="35" spans="2:6" x14ac:dyDescent="0.2">
      <c r="F35" s="2"/>
    </row>
    <row r="36" spans="2:6" x14ac:dyDescent="0.2">
      <c r="F36" s="2"/>
    </row>
    <row r="37" spans="2:6" x14ac:dyDescent="0.2">
      <c r="F37" s="2"/>
    </row>
    <row r="38" spans="2:6" x14ac:dyDescent="0.2">
      <c r="F38" s="2"/>
    </row>
    <row r="39" spans="2:6" x14ac:dyDescent="0.2">
      <c r="F39" s="2"/>
    </row>
    <row r="40" spans="2:6" x14ac:dyDescent="0.2">
      <c r="F40" s="2"/>
    </row>
    <row r="41" spans="2:6" x14ac:dyDescent="0.2">
      <c r="F41" s="2"/>
    </row>
    <row r="42" spans="2:6" x14ac:dyDescent="0.2">
      <c r="E42" s="4"/>
    </row>
    <row r="43" spans="2:6" ht="11.5" x14ac:dyDescent="0.25">
      <c r="B43" s="17"/>
      <c r="C43" s="17"/>
      <c r="D43" s="17"/>
      <c r="E43" s="18"/>
      <c r="F43" s="17"/>
    </row>
    <row r="44" spans="2:6" x14ac:dyDescent="0.2">
      <c r="E44" s="4"/>
    </row>
    <row r="45" spans="2:6" x14ac:dyDescent="0.2">
      <c r="D45" s="5"/>
    </row>
  </sheetData>
  <mergeCells count="5">
    <mergeCell ref="B1:H1"/>
    <mergeCell ref="B2:H2"/>
    <mergeCell ref="C6:F6"/>
    <mergeCell ref="H6:H7"/>
    <mergeCell ref="B4:H4"/>
  </mergeCells>
  <conditionalFormatting sqref="O8:O26">
    <cfRule type="containsErrors" dxfId="0" priority="1">
      <formula>ISERROR(O8)</formula>
    </cfRule>
  </conditionalFormatting>
  <pageMargins left="0.66" right="0.25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9"/>
  <sheetViews>
    <sheetView topLeftCell="A13" workbookViewId="0">
      <selection activeCell="A19" sqref="A19"/>
    </sheetView>
  </sheetViews>
  <sheetFormatPr defaultRowHeight="12.5" x14ac:dyDescent="0.25"/>
  <cols>
    <col min="1" max="1" width="29.7265625" customWidth="1"/>
    <col min="2" max="2" width="13.7265625" customWidth="1"/>
    <col min="3" max="3" width="15" customWidth="1"/>
    <col min="4" max="4" width="18.453125" customWidth="1"/>
    <col min="257" max="257" width="29.7265625" customWidth="1"/>
    <col min="258" max="258" width="13.7265625" customWidth="1"/>
    <col min="259" max="259" width="15" customWidth="1"/>
    <col min="260" max="260" width="18.453125" customWidth="1"/>
    <col min="513" max="513" width="29.7265625" customWidth="1"/>
    <col min="514" max="514" width="13.7265625" customWidth="1"/>
    <col min="515" max="515" width="15" customWidth="1"/>
    <col min="516" max="516" width="18.453125" customWidth="1"/>
    <col min="769" max="769" width="29.7265625" customWidth="1"/>
    <col min="770" max="770" width="13.7265625" customWidth="1"/>
    <col min="771" max="771" width="15" customWidth="1"/>
    <col min="772" max="772" width="18.453125" customWidth="1"/>
    <col min="1025" max="1025" width="29.7265625" customWidth="1"/>
    <col min="1026" max="1026" width="13.7265625" customWidth="1"/>
    <col min="1027" max="1027" width="15" customWidth="1"/>
    <col min="1028" max="1028" width="18.453125" customWidth="1"/>
    <col min="1281" max="1281" width="29.7265625" customWidth="1"/>
    <col min="1282" max="1282" width="13.7265625" customWidth="1"/>
    <col min="1283" max="1283" width="15" customWidth="1"/>
    <col min="1284" max="1284" width="18.453125" customWidth="1"/>
    <col min="1537" max="1537" width="29.7265625" customWidth="1"/>
    <col min="1538" max="1538" width="13.7265625" customWidth="1"/>
    <col min="1539" max="1539" width="15" customWidth="1"/>
    <col min="1540" max="1540" width="18.453125" customWidth="1"/>
    <col min="1793" max="1793" width="29.7265625" customWidth="1"/>
    <col min="1794" max="1794" width="13.7265625" customWidth="1"/>
    <col min="1795" max="1795" width="15" customWidth="1"/>
    <col min="1796" max="1796" width="18.453125" customWidth="1"/>
    <col min="2049" max="2049" width="29.7265625" customWidth="1"/>
    <col min="2050" max="2050" width="13.7265625" customWidth="1"/>
    <col min="2051" max="2051" width="15" customWidth="1"/>
    <col min="2052" max="2052" width="18.453125" customWidth="1"/>
    <col min="2305" max="2305" width="29.7265625" customWidth="1"/>
    <col min="2306" max="2306" width="13.7265625" customWidth="1"/>
    <col min="2307" max="2307" width="15" customWidth="1"/>
    <col min="2308" max="2308" width="18.453125" customWidth="1"/>
    <col min="2561" max="2561" width="29.7265625" customWidth="1"/>
    <col min="2562" max="2562" width="13.7265625" customWidth="1"/>
    <col min="2563" max="2563" width="15" customWidth="1"/>
    <col min="2564" max="2564" width="18.453125" customWidth="1"/>
    <col min="2817" max="2817" width="29.7265625" customWidth="1"/>
    <col min="2818" max="2818" width="13.7265625" customWidth="1"/>
    <col min="2819" max="2819" width="15" customWidth="1"/>
    <col min="2820" max="2820" width="18.453125" customWidth="1"/>
    <col min="3073" max="3073" width="29.7265625" customWidth="1"/>
    <col min="3074" max="3074" width="13.7265625" customWidth="1"/>
    <col min="3075" max="3075" width="15" customWidth="1"/>
    <col min="3076" max="3076" width="18.453125" customWidth="1"/>
    <col min="3329" max="3329" width="29.7265625" customWidth="1"/>
    <col min="3330" max="3330" width="13.7265625" customWidth="1"/>
    <col min="3331" max="3331" width="15" customWidth="1"/>
    <col min="3332" max="3332" width="18.453125" customWidth="1"/>
    <col min="3585" max="3585" width="29.7265625" customWidth="1"/>
    <col min="3586" max="3586" width="13.7265625" customWidth="1"/>
    <col min="3587" max="3587" width="15" customWidth="1"/>
    <col min="3588" max="3588" width="18.453125" customWidth="1"/>
    <col min="3841" max="3841" width="29.7265625" customWidth="1"/>
    <col min="3842" max="3842" width="13.7265625" customWidth="1"/>
    <col min="3843" max="3843" width="15" customWidth="1"/>
    <col min="3844" max="3844" width="18.453125" customWidth="1"/>
    <col min="4097" max="4097" width="29.7265625" customWidth="1"/>
    <col min="4098" max="4098" width="13.7265625" customWidth="1"/>
    <col min="4099" max="4099" width="15" customWidth="1"/>
    <col min="4100" max="4100" width="18.453125" customWidth="1"/>
    <col min="4353" max="4353" width="29.7265625" customWidth="1"/>
    <col min="4354" max="4354" width="13.7265625" customWidth="1"/>
    <col min="4355" max="4355" width="15" customWidth="1"/>
    <col min="4356" max="4356" width="18.453125" customWidth="1"/>
    <col min="4609" max="4609" width="29.7265625" customWidth="1"/>
    <col min="4610" max="4610" width="13.7265625" customWidth="1"/>
    <col min="4611" max="4611" width="15" customWidth="1"/>
    <col min="4612" max="4612" width="18.453125" customWidth="1"/>
    <col min="4865" max="4865" width="29.7265625" customWidth="1"/>
    <col min="4866" max="4866" width="13.7265625" customWidth="1"/>
    <col min="4867" max="4867" width="15" customWidth="1"/>
    <col min="4868" max="4868" width="18.453125" customWidth="1"/>
    <col min="5121" max="5121" width="29.7265625" customWidth="1"/>
    <col min="5122" max="5122" width="13.7265625" customWidth="1"/>
    <col min="5123" max="5123" width="15" customWidth="1"/>
    <col min="5124" max="5124" width="18.453125" customWidth="1"/>
    <col min="5377" max="5377" width="29.7265625" customWidth="1"/>
    <col min="5378" max="5378" width="13.7265625" customWidth="1"/>
    <col min="5379" max="5379" width="15" customWidth="1"/>
    <col min="5380" max="5380" width="18.453125" customWidth="1"/>
    <col min="5633" max="5633" width="29.7265625" customWidth="1"/>
    <col min="5634" max="5634" width="13.7265625" customWidth="1"/>
    <col min="5635" max="5635" width="15" customWidth="1"/>
    <col min="5636" max="5636" width="18.453125" customWidth="1"/>
    <col min="5889" max="5889" width="29.7265625" customWidth="1"/>
    <col min="5890" max="5890" width="13.7265625" customWidth="1"/>
    <col min="5891" max="5891" width="15" customWidth="1"/>
    <col min="5892" max="5892" width="18.453125" customWidth="1"/>
    <col min="6145" max="6145" width="29.7265625" customWidth="1"/>
    <col min="6146" max="6146" width="13.7265625" customWidth="1"/>
    <col min="6147" max="6147" width="15" customWidth="1"/>
    <col min="6148" max="6148" width="18.453125" customWidth="1"/>
    <col min="6401" max="6401" width="29.7265625" customWidth="1"/>
    <col min="6402" max="6402" width="13.7265625" customWidth="1"/>
    <col min="6403" max="6403" width="15" customWidth="1"/>
    <col min="6404" max="6404" width="18.453125" customWidth="1"/>
    <col min="6657" max="6657" width="29.7265625" customWidth="1"/>
    <col min="6658" max="6658" width="13.7265625" customWidth="1"/>
    <col min="6659" max="6659" width="15" customWidth="1"/>
    <col min="6660" max="6660" width="18.453125" customWidth="1"/>
    <col min="6913" max="6913" width="29.7265625" customWidth="1"/>
    <col min="6914" max="6914" width="13.7265625" customWidth="1"/>
    <col min="6915" max="6915" width="15" customWidth="1"/>
    <col min="6916" max="6916" width="18.453125" customWidth="1"/>
    <col min="7169" max="7169" width="29.7265625" customWidth="1"/>
    <col min="7170" max="7170" width="13.7265625" customWidth="1"/>
    <col min="7171" max="7171" width="15" customWidth="1"/>
    <col min="7172" max="7172" width="18.453125" customWidth="1"/>
    <col min="7425" max="7425" width="29.7265625" customWidth="1"/>
    <col min="7426" max="7426" width="13.7265625" customWidth="1"/>
    <col min="7427" max="7427" width="15" customWidth="1"/>
    <col min="7428" max="7428" width="18.453125" customWidth="1"/>
    <col min="7681" max="7681" width="29.7265625" customWidth="1"/>
    <col min="7682" max="7682" width="13.7265625" customWidth="1"/>
    <col min="7683" max="7683" width="15" customWidth="1"/>
    <col min="7684" max="7684" width="18.453125" customWidth="1"/>
    <col min="7937" max="7937" width="29.7265625" customWidth="1"/>
    <col min="7938" max="7938" width="13.7265625" customWidth="1"/>
    <col min="7939" max="7939" width="15" customWidth="1"/>
    <col min="7940" max="7940" width="18.453125" customWidth="1"/>
    <col min="8193" max="8193" width="29.7265625" customWidth="1"/>
    <col min="8194" max="8194" width="13.7265625" customWidth="1"/>
    <col min="8195" max="8195" width="15" customWidth="1"/>
    <col min="8196" max="8196" width="18.453125" customWidth="1"/>
    <col min="8449" max="8449" width="29.7265625" customWidth="1"/>
    <col min="8450" max="8450" width="13.7265625" customWidth="1"/>
    <col min="8451" max="8451" width="15" customWidth="1"/>
    <col min="8452" max="8452" width="18.453125" customWidth="1"/>
    <col min="8705" max="8705" width="29.7265625" customWidth="1"/>
    <col min="8706" max="8706" width="13.7265625" customWidth="1"/>
    <col min="8707" max="8707" width="15" customWidth="1"/>
    <col min="8708" max="8708" width="18.453125" customWidth="1"/>
    <col min="8961" max="8961" width="29.7265625" customWidth="1"/>
    <col min="8962" max="8962" width="13.7265625" customWidth="1"/>
    <col min="8963" max="8963" width="15" customWidth="1"/>
    <col min="8964" max="8964" width="18.453125" customWidth="1"/>
    <col min="9217" max="9217" width="29.7265625" customWidth="1"/>
    <col min="9218" max="9218" width="13.7265625" customWidth="1"/>
    <col min="9219" max="9219" width="15" customWidth="1"/>
    <col min="9220" max="9220" width="18.453125" customWidth="1"/>
    <col min="9473" max="9473" width="29.7265625" customWidth="1"/>
    <col min="9474" max="9474" width="13.7265625" customWidth="1"/>
    <col min="9475" max="9475" width="15" customWidth="1"/>
    <col min="9476" max="9476" width="18.453125" customWidth="1"/>
    <col min="9729" max="9729" width="29.7265625" customWidth="1"/>
    <col min="9730" max="9730" width="13.7265625" customWidth="1"/>
    <col min="9731" max="9731" width="15" customWidth="1"/>
    <col min="9732" max="9732" width="18.453125" customWidth="1"/>
    <col min="9985" max="9985" width="29.7265625" customWidth="1"/>
    <col min="9986" max="9986" width="13.7265625" customWidth="1"/>
    <col min="9987" max="9987" width="15" customWidth="1"/>
    <col min="9988" max="9988" width="18.453125" customWidth="1"/>
    <col min="10241" max="10241" width="29.7265625" customWidth="1"/>
    <col min="10242" max="10242" width="13.7265625" customWidth="1"/>
    <col min="10243" max="10243" width="15" customWidth="1"/>
    <col min="10244" max="10244" width="18.453125" customWidth="1"/>
    <col min="10497" max="10497" width="29.7265625" customWidth="1"/>
    <col min="10498" max="10498" width="13.7265625" customWidth="1"/>
    <col min="10499" max="10499" width="15" customWidth="1"/>
    <col min="10500" max="10500" width="18.453125" customWidth="1"/>
    <col min="10753" max="10753" width="29.7265625" customWidth="1"/>
    <col min="10754" max="10754" width="13.7265625" customWidth="1"/>
    <col min="10755" max="10755" width="15" customWidth="1"/>
    <col min="10756" max="10756" width="18.453125" customWidth="1"/>
    <col min="11009" max="11009" width="29.7265625" customWidth="1"/>
    <col min="11010" max="11010" width="13.7265625" customWidth="1"/>
    <col min="11011" max="11011" width="15" customWidth="1"/>
    <col min="11012" max="11012" width="18.453125" customWidth="1"/>
    <col min="11265" max="11265" width="29.7265625" customWidth="1"/>
    <col min="11266" max="11266" width="13.7265625" customWidth="1"/>
    <col min="11267" max="11267" width="15" customWidth="1"/>
    <col min="11268" max="11268" width="18.453125" customWidth="1"/>
    <col min="11521" max="11521" width="29.7265625" customWidth="1"/>
    <col min="11522" max="11522" width="13.7265625" customWidth="1"/>
    <col min="11523" max="11523" width="15" customWidth="1"/>
    <col min="11524" max="11524" width="18.453125" customWidth="1"/>
    <col min="11777" max="11777" width="29.7265625" customWidth="1"/>
    <col min="11778" max="11778" width="13.7265625" customWidth="1"/>
    <col min="11779" max="11779" width="15" customWidth="1"/>
    <col min="11780" max="11780" width="18.453125" customWidth="1"/>
    <col min="12033" max="12033" width="29.7265625" customWidth="1"/>
    <col min="12034" max="12034" width="13.7265625" customWidth="1"/>
    <col min="12035" max="12035" width="15" customWidth="1"/>
    <col min="12036" max="12036" width="18.453125" customWidth="1"/>
    <col min="12289" max="12289" width="29.7265625" customWidth="1"/>
    <col min="12290" max="12290" width="13.7265625" customWidth="1"/>
    <col min="12291" max="12291" width="15" customWidth="1"/>
    <col min="12292" max="12292" width="18.453125" customWidth="1"/>
    <col min="12545" max="12545" width="29.7265625" customWidth="1"/>
    <col min="12546" max="12546" width="13.7265625" customWidth="1"/>
    <col min="12547" max="12547" width="15" customWidth="1"/>
    <col min="12548" max="12548" width="18.453125" customWidth="1"/>
    <col min="12801" max="12801" width="29.7265625" customWidth="1"/>
    <col min="12802" max="12802" width="13.7265625" customWidth="1"/>
    <col min="12803" max="12803" width="15" customWidth="1"/>
    <col min="12804" max="12804" width="18.453125" customWidth="1"/>
    <col min="13057" max="13057" width="29.7265625" customWidth="1"/>
    <col min="13058" max="13058" width="13.7265625" customWidth="1"/>
    <col min="13059" max="13059" width="15" customWidth="1"/>
    <col min="13060" max="13060" width="18.453125" customWidth="1"/>
    <col min="13313" max="13313" width="29.7265625" customWidth="1"/>
    <col min="13314" max="13314" width="13.7265625" customWidth="1"/>
    <col min="13315" max="13315" width="15" customWidth="1"/>
    <col min="13316" max="13316" width="18.453125" customWidth="1"/>
    <col min="13569" max="13569" width="29.7265625" customWidth="1"/>
    <col min="13570" max="13570" width="13.7265625" customWidth="1"/>
    <col min="13571" max="13571" width="15" customWidth="1"/>
    <col min="13572" max="13572" width="18.453125" customWidth="1"/>
    <col min="13825" max="13825" width="29.7265625" customWidth="1"/>
    <col min="13826" max="13826" width="13.7265625" customWidth="1"/>
    <col min="13827" max="13827" width="15" customWidth="1"/>
    <col min="13828" max="13828" width="18.453125" customWidth="1"/>
    <col min="14081" max="14081" width="29.7265625" customWidth="1"/>
    <col min="14082" max="14082" width="13.7265625" customWidth="1"/>
    <col min="14083" max="14083" width="15" customWidth="1"/>
    <col min="14084" max="14084" width="18.453125" customWidth="1"/>
    <col min="14337" max="14337" width="29.7265625" customWidth="1"/>
    <col min="14338" max="14338" width="13.7265625" customWidth="1"/>
    <col min="14339" max="14339" width="15" customWidth="1"/>
    <col min="14340" max="14340" width="18.453125" customWidth="1"/>
    <col min="14593" max="14593" width="29.7265625" customWidth="1"/>
    <col min="14594" max="14594" width="13.7265625" customWidth="1"/>
    <col min="14595" max="14595" width="15" customWidth="1"/>
    <col min="14596" max="14596" width="18.453125" customWidth="1"/>
    <col min="14849" max="14849" width="29.7265625" customWidth="1"/>
    <col min="14850" max="14850" width="13.7265625" customWidth="1"/>
    <col min="14851" max="14851" width="15" customWidth="1"/>
    <col min="14852" max="14852" width="18.453125" customWidth="1"/>
    <col min="15105" max="15105" width="29.7265625" customWidth="1"/>
    <col min="15106" max="15106" width="13.7265625" customWidth="1"/>
    <col min="15107" max="15107" width="15" customWidth="1"/>
    <col min="15108" max="15108" width="18.453125" customWidth="1"/>
    <col min="15361" max="15361" width="29.7265625" customWidth="1"/>
    <col min="15362" max="15362" width="13.7265625" customWidth="1"/>
    <col min="15363" max="15363" width="15" customWidth="1"/>
    <col min="15364" max="15364" width="18.453125" customWidth="1"/>
    <col min="15617" max="15617" width="29.7265625" customWidth="1"/>
    <col min="15618" max="15618" width="13.7265625" customWidth="1"/>
    <col min="15619" max="15619" width="15" customWidth="1"/>
    <col min="15620" max="15620" width="18.453125" customWidth="1"/>
    <col min="15873" max="15873" width="29.7265625" customWidth="1"/>
    <col min="15874" max="15874" width="13.7265625" customWidth="1"/>
    <col min="15875" max="15875" width="15" customWidth="1"/>
    <col min="15876" max="15876" width="18.453125" customWidth="1"/>
    <col min="16129" max="16129" width="29.7265625" customWidth="1"/>
    <col min="16130" max="16130" width="13.7265625" customWidth="1"/>
    <col min="16131" max="16131" width="15" customWidth="1"/>
    <col min="16132" max="16132" width="18.453125" customWidth="1"/>
  </cols>
  <sheetData>
    <row r="1" spans="1:5" x14ac:dyDescent="0.25">
      <c r="A1" t="s">
        <v>269</v>
      </c>
    </row>
    <row r="4" spans="1:5" ht="25" x14ac:dyDescent="0.5">
      <c r="A4" s="87" t="s">
        <v>231</v>
      </c>
      <c r="C4" s="91"/>
      <c r="D4" s="91"/>
      <c r="E4" s="110" t="s">
        <v>232</v>
      </c>
    </row>
    <row r="5" spans="1:5" ht="20" x14ac:dyDescent="0.4">
      <c r="A5" s="111" t="s">
        <v>254</v>
      </c>
      <c r="B5" s="112"/>
      <c r="C5" s="91"/>
      <c r="D5" s="91"/>
    </row>
    <row r="6" spans="1:5" ht="20" x14ac:dyDescent="0.4">
      <c r="A6" s="91"/>
      <c r="B6" s="112"/>
      <c r="C6" s="91"/>
      <c r="D6" s="91"/>
    </row>
    <row r="7" spans="1:5" ht="20" x14ac:dyDescent="0.4">
      <c r="A7" s="91"/>
      <c r="B7" s="112"/>
      <c r="C7" s="91"/>
      <c r="D7" s="91"/>
    </row>
    <row r="8" spans="1:5" x14ac:dyDescent="0.25">
      <c r="A8" s="91"/>
      <c r="B8" s="91"/>
      <c r="C8" s="91"/>
      <c r="D8" s="91"/>
    </row>
    <row r="9" spans="1:5" x14ac:dyDescent="0.25">
      <c r="A9" s="91"/>
      <c r="B9" s="91" t="s">
        <v>233</v>
      </c>
      <c r="C9" s="91"/>
      <c r="D9" s="91"/>
    </row>
    <row r="10" spans="1:5" x14ac:dyDescent="0.25">
      <c r="A10" s="90"/>
      <c r="B10" s="90" t="s">
        <v>234</v>
      </c>
      <c r="C10" s="90" t="s">
        <v>235</v>
      </c>
      <c r="D10" s="113" t="s">
        <v>92</v>
      </c>
    </row>
    <row r="11" spans="1:5" x14ac:dyDescent="0.25">
      <c r="A11" s="90" t="s">
        <v>236</v>
      </c>
      <c r="B11" s="90">
        <v>37</v>
      </c>
      <c r="C11" s="90">
        <v>8</v>
      </c>
      <c r="D11" s="90"/>
    </row>
    <row r="12" spans="1:5" x14ac:dyDescent="0.25">
      <c r="A12" s="90" t="s">
        <v>237</v>
      </c>
      <c r="B12" s="90">
        <v>37</v>
      </c>
      <c r="C12" s="90">
        <v>26</v>
      </c>
      <c r="D12" s="90"/>
    </row>
    <row r="13" spans="1:5" x14ac:dyDescent="0.25">
      <c r="A13" s="90" t="s">
        <v>238</v>
      </c>
      <c r="B13" s="90">
        <v>220</v>
      </c>
      <c r="C13" s="90">
        <v>220</v>
      </c>
      <c r="D13" s="90"/>
    </row>
    <row r="14" spans="1:5" x14ac:dyDescent="0.25">
      <c r="A14" s="90"/>
      <c r="B14" s="90">
        <v>301180</v>
      </c>
      <c r="C14" s="90">
        <v>45760</v>
      </c>
      <c r="D14" s="90"/>
    </row>
    <row r="15" spans="1:5" x14ac:dyDescent="0.25">
      <c r="A15" s="90" t="s">
        <v>239</v>
      </c>
      <c r="B15" s="90" t="s">
        <v>240</v>
      </c>
      <c r="C15" s="90" t="s">
        <v>240</v>
      </c>
      <c r="D15" s="90"/>
    </row>
    <row r="16" spans="1:5" x14ac:dyDescent="0.25">
      <c r="A16" s="90"/>
      <c r="B16" s="90"/>
      <c r="C16" s="90"/>
      <c r="D16" s="90">
        <v>347000</v>
      </c>
    </row>
    <row r="17" spans="1:4" x14ac:dyDescent="0.25">
      <c r="A17" s="91"/>
      <c r="B17" s="91"/>
      <c r="C17" s="91"/>
      <c r="D17" s="91"/>
    </row>
    <row r="18" spans="1:4" x14ac:dyDescent="0.25">
      <c r="A18" s="91"/>
      <c r="B18" s="91"/>
      <c r="C18" s="91"/>
      <c r="D18" s="91"/>
    </row>
    <row r="19" spans="1:4" x14ac:dyDescent="0.25">
      <c r="A19" s="91"/>
      <c r="B19" s="91"/>
      <c r="C19" s="91"/>
      <c r="D19" s="91"/>
    </row>
    <row r="21" spans="1:4" x14ac:dyDescent="0.25">
      <c r="A21" s="91"/>
      <c r="B21" s="91" t="s">
        <v>241</v>
      </c>
      <c r="C21" s="91"/>
      <c r="D21" s="91"/>
    </row>
    <row r="22" spans="1:4" x14ac:dyDescent="0.25">
      <c r="A22" s="90"/>
      <c r="B22" s="90" t="s">
        <v>234</v>
      </c>
      <c r="C22" s="90" t="s">
        <v>235</v>
      </c>
      <c r="D22" s="113" t="s">
        <v>92</v>
      </c>
    </row>
    <row r="23" spans="1:4" x14ac:dyDescent="0.25">
      <c r="A23" s="90" t="s">
        <v>236</v>
      </c>
      <c r="B23" s="90"/>
      <c r="C23" s="90"/>
      <c r="D23" s="90"/>
    </row>
    <row r="24" spans="1:4" x14ac:dyDescent="0.25">
      <c r="A24" s="90" t="s">
        <v>237</v>
      </c>
      <c r="B24" s="90"/>
      <c r="C24" s="90"/>
      <c r="D24" s="90"/>
    </row>
    <row r="25" spans="1:4" x14ac:dyDescent="0.25">
      <c r="A25" s="90" t="s">
        <v>238</v>
      </c>
      <c r="B25" s="90"/>
      <c r="C25" s="90"/>
      <c r="D25" s="90"/>
    </row>
    <row r="26" spans="1:4" x14ac:dyDescent="0.25">
      <c r="A26" s="90"/>
      <c r="B26" s="90"/>
      <c r="C26" s="90"/>
      <c r="D26" s="90"/>
    </row>
    <row r="27" spans="1:4" x14ac:dyDescent="0.25">
      <c r="A27" s="90" t="s">
        <v>239</v>
      </c>
      <c r="B27" s="90" t="s">
        <v>240</v>
      </c>
      <c r="C27" s="90" t="s">
        <v>240</v>
      </c>
      <c r="D27" s="90"/>
    </row>
    <row r="28" spans="1:4" x14ac:dyDescent="0.25">
      <c r="A28" s="90"/>
      <c r="B28" s="90"/>
      <c r="C28" s="90"/>
      <c r="D28" s="90"/>
    </row>
    <row r="29" spans="1:4" x14ac:dyDescent="0.25">
      <c r="A29" s="91"/>
      <c r="B29" s="91"/>
      <c r="C29" s="91"/>
    </row>
    <row r="33" spans="1:3" x14ac:dyDescent="0.25">
      <c r="A33" t="s">
        <v>199</v>
      </c>
      <c r="B33" s="117">
        <v>45583</v>
      </c>
    </row>
    <row r="38" spans="1:3" x14ac:dyDescent="0.25">
      <c r="A38" t="s">
        <v>270</v>
      </c>
      <c r="C38" t="s">
        <v>242</v>
      </c>
    </row>
    <row r="39" spans="1:3" x14ac:dyDescent="0.25">
      <c r="C39" t="s">
        <v>202</v>
      </c>
    </row>
  </sheetData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46"/>
  </sheetPr>
  <dimension ref="A1:L150"/>
  <sheetViews>
    <sheetView topLeftCell="A82" zoomScale="98" zoomScaleNormal="98" workbookViewId="0">
      <selection activeCell="G85" sqref="G85"/>
    </sheetView>
  </sheetViews>
  <sheetFormatPr defaultColWidth="9.1796875" defaultRowHeight="10" x14ac:dyDescent="0.2"/>
  <cols>
    <col min="1" max="1" width="6.81640625" style="1" customWidth="1"/>
    <col min="2" max="2" width="29.7265625" style="1" customWidth="1"/>
    <col min="3" max="12" width="10.7265625" style="1" customWidth="1"/>
    <col min="13" max="16384" width="9.1796875" style="1"/>
  </cols>
  <sheetData>
    <row r="1" spans="1:12" ht="13.5" customHeight="1" x14ac:dyDescent="0.25">
      <c r="A1" s="128" t="s">
        <v>277</v>
      </c>
      <c r="B1" s="128"/>
      <c r="C1" s="125" t="s">
        <v>243</v>
      </c>
      <c r="D1" s="125"/>
      <c r="E1" s="125"/>
      <c r="F1" s="125"/>
      <c r="G1" s="125"/>
      <c r="H1" s="125"/>
      <c r="I1" s="125"/>
      <c r="J1" s="125"/>
      <c r="K1" s="125"/>
      <c r="L1" s="125"/>
    </row>
    <row r="2" spans="1:12" ht="14.25" customHeight="1" x14ac:dyDescent="0.25">
      <c r="A2" s="126" t="s">
        <v>0</v>
      </c>
      <c r="B2" s="127"/>
      <c r="C2" s="25"/>
      <c r="D2" s="25"/>
      <c r="E2" s="25"/>
      <c r="F2" s="25"/>
      <c r="G2" s="25"/>
      <c r="H2" s="25"/>
      <c r="I2" s="25"/>
      <c r="J2" s="25"/>
      <c r="K2" s="25"/>
      <c r="L2" s="26"/>
    </row>
    <row r="3" spans="1:12" ht="13.5" customHeight="1" x14ac:dyDescent="0.25">
      <c r="A3" s="27" t="s">
        <v>1</v>
      </c>
      <c r="B3" s="27"/>
      <c r="C3" s="129" t="s">
        <v>172</v>
      </c>
      <c r="D3" s="130"/>
      <c r="E3" s="130"/>
      <c r="F3" s="130"/>
      <c r="G3" s="130"/>
      <c r="H3" s="130"/>
      <c r="I3" s="131"/>
      <c r="J3" s="131"/>
      <c r="K3" s="134" t="s">
        <v>170</v>
      </c>
      <c r="L3" s="132" t="s">
        <v>134</v>
      </c>
    </row>
    <row r="4" spans="1:12" ht="23" x14ac:dyDescent="0.25">
      <c r="A4" s="27"/>
      <c r="B4" s="27"/>
      <c r="C4" s="28" t="s">
        <v>2</v>
      </c>
      <c r="D4" s="28" t="s">
        <v>3</v>
      </c>
      <c r="E4" s="28" t="s">
        <v>4</v>
      </c>
      <c r="F4" s="28" t="s">
        <v>137</v>
      </c>
      <c r="G4" s="28" t="s">
        <v>5</v>
      </c>
      <c r="H4" s="28" t="s">
        <v>6</v>
      </c>
      <c r="I4" s="28" t="s">
        <v>7</v>
      </c>
      <c r="J4" s="28" t="s">
        <v>8</v>
      </c>
      <c r="K4" s="135"/>
      <c r="L4" s="133"/>
    </row>
    <row r="5" spans="1:12" ht="11.5" x14ac:dyDescent="0.25">
      <c r="A5" s="76" t="s">
        <v>0</v>
      </c>
      <c r="B5" s="77" t="s">
        <v>9</v>
      </c>
      <c r="C5" s="78">
        <f>+C6+C10+C11+C12+C13+C14+C15</f>
        <v>5179011</v>
      </c>
      <c r="D5" s="78">
        <f>+D6+D10+D11+D12+D13+D14+D15</f>
        <v>0</v>
      </c>
      <c r="E5" s="78">
        <f>+E6+E10+E11+E12+E13+E14+E15</f>
        <v>0</v>
      </c>
      <c r="F5" s="78">
        <f t="shared" ref="F5:F68" si="0">+C5+D5+E5</f>
        <v>5179011</v>
      </c>
      <c r="G5" s="78">
        <f>+G6+G10+G11+G12+G13+G14+G15</f>
        <v>0</v>
      </c>
      <c r="H5" s="78">
        <f>+H6+H10+H11+H12+H13+H14+H15</f>
        <v>0</v>
      </c>
      <c r="I5" s="78">
        <f>+I6+I10+I11+I12+I13+I14+I15</f>
        <v>0</v>
      </c>
      <c r="J5" s="78">
        <f>+G5+H5+I5</f>
        <v>0</v>
      </c>
      <c r="K5" s="78">
        <f>+K6+K10+K11+K12+K13+K14+K15</f>
        <v>0</v>
      </c>
      <c r="L5" s="79">
        <f>+F5+J5+K5</f>
        <v>5179011</v>
      </c>
    </row>
    <row r="6" spans="1:12" ht="12" x14ac:dyDescent="0.3">
      <c r="A6" s="32">
        <v>5011</v>
      </c>
      <c r="B6" s="33" t="s">
        <v>10</v>
      </c>
      <c r="C6" s="80">
        <f>SUM(C7:C9)</f>
        <v>3870711</v>
      </c>
      <c r="D6" s="80">
        <f>SUM(D7:D9)</f>
        <v>0</v>
      </c>
      <c r="E6" s="80">
        <f>SUM(E7:E9)</f>
        <v>0</v>
      </c>
      <c r="F6" s="78">
        <f t="shared" si="0"/>
        <v>3870711</v>
      </c>
      <c r="G6" s="80">
        <f t="shared" ref="G6:L6" si="1">SUM(G7:G9)</f>
        <v>0</v>
      </c>
      <c r="H6" s="80">
        <f t="shared" si="1"/>
        <v>0</v>
      </c>
      <c r="I6" s="80">
        <f t="shared" si="1"/>
        <v>0</v>
      </c>
      <c r="J6" s="80">
        <f t="shared" si="1"/>
        <v>0</v>
      </c>
      <c r="K6" s="80">
        <f t="shared" si="1"/>
        <v>0</v>
      </c>
      <c r="L6" s="80">
        <f t="shared" si="1"/>
        <v>3870711</v>
      </c>
    </row>
    <row r="7" spans="1:12" ht="11.5" x14ac:dyDescent="0.25">
      <c r="A7" s="27"/>
      <c r="B7" s="27" t="s">
        <v>106</v>
      </c>
      <c r="C7" s="35">
        <v>3870711</v>
      </c>
      <c r="D7" s="35"/>
      <c r="E7" s="35"/>
      <c r="F7" s="78">
        <f t="shared" si="0"/>
        <v>3870711</v>
      </c>
      <c r="G7" s="35"/>
      <c r="H7" s="35"/>
      <c r="I7" s="35"/>
      <c r="J7" s="78">
        <f t="shared" ref="J7:J70" si="2">+G7+H7+I7</f>
        <v>0</v>
      </c>
      <c r="K7" s="35"/>
      <c r="L7" s="79">
        <f t="shared" ref="L7:L70" si="3">+F7+J7+K7</f>
        <v>3870711</v>
      </c>
    </row>
    <row r="8" spans="1:12" ht="11.5" x14ac:dyDescent="0.25">
      <c r="A8" s="27"/>
      <c r="B8" s="27" t="s">
        <v>107</v>
      </c>
      <c r="C8" s="35"/>
      <c r="D8" s="35"/>
      <c r="E8" s="35"/>
      <c r="F8" s="78">
        <f t="shared" si="0"/>
        <v>0</v>
      </c>
      <c r="G8" s="35"/>
      <c r="H8" s="35"/>
      <c r="I8" s="35"/>
      <c r="J8" s="78">
        <f t="shared" si="2"/>
        <v>0</v>
      </c>
      <c r="K8" s="35"/>
      <c r="L8" s="79">
        <f t="shared" si="3"/>
        <v>0</v>
      </c>
    </row>
    <row r="9" spans="1:12" ht="11.5" x14ac:dyDescent="0.25">
      <c r="A9" s="36" t="s">
        <v>0</v>
      </c>
      <c r="B9" s="27" t="s">
        <v>19</v>
      </c>
      <c r="C9" s="35"/>
      <c r="D9" s="35"/>
      <c r="E9" s="35"/>
      <c r="F9" s="78">
        <f t="shared" si="0"/>
        <v>0</v>
      </c>
      <c r="G9" s="35"/>
      <c r="H9" s="35"/>
      <c r="I9" s="35"/>
      <c r="J9" s="78">
        <f t="shared" si="2"/>
        <v>0</v>
      </c>
      <c r="K9" s="35"/>
      <c r="L9" s="79">
        <f t="shared" si="3"/>
        <v>0</v>
      </c>
    </row>
    <row r="10" spans="1:12" ht="11.5" x14ac:dyDescent="0.25">
      <c r="A10" s="36">
        <v>5031</v>
      </c>
      <c r="B10" s="27" t="s">
        <v>110</v>
      </c>
      <c r="C10" s="35">
        <v>961986</v>
      </c>
      <c r="D10" s="35"/>
      <c r="E10" s="35"/>
      <c r="F10" s="78">
        <f t="shared" si="0"/>
        <v>961986</v>
      </c>
      <c r="G10" s="35"/>
      <c r="H10" s="35"/>
      <c r="I10" s="35"/>
      <c r="J10" s="78">
        <f t="shared" si="2"/>
        <v>0</v>
      </c>
      <c r="K10" s="35"/>
      <c r="L10" s="79">
        <f t="shared" si="3"/>
        <v>961986</v>
      </c>
    </row>
    <row r="11" spans="1:12" ht="11.5" x14ac:dyDescent="0.25">
      <c r="A11" s="36"/>
      <c r="B11" s="27" t="s">
        <v>111</v>
      </c>
      <c r="C11" s="35"/>
      <c r="D11" s="35"/>
      <c r="E11" s="35"/>
      <c r="F11" s="78">
        <f t="shared" si="0"/>
        <v>0</v>
      </c>
      <c r="G11" s="35"/>
      <c r="H11" s="35"/>
      <c r="I11" s="35"/>
      <c r="J11" s="78">
        <f t="shared" si="2"/>
        <v>0</v>
      </c>
      <c r="K11" s="35"/>
      <c r="L11" s="79">
        <f t="shared" si="3"/>
        <v>0</v>
      </c>
    </row>
    <row r="12" spans="1:12" ht="11.5" x14ac:dyDescent="0.25">
      <c r="A12" s="36"/>
      <c r="B12" s="27" t="s">
        <v>111</v>
      </c>
      <c r="C12" s="35"/>
      <c r="D12" s="35"/>
      <c r="E12" s="35"/>
      <c r="F12" s="78">
        <f t="shared" si="0"/>
        <v>0</v>
      </c>
      <c r="G12" s="35"/>
      <c r="H12" s="35"/>
      <c r="I12" s="35"/>
      <c r="J12" s="78">
        <f t="shared" si="2"/>
        <v>0</v>
      </c>
      <c r="K12" s="35"/>
      <c r="L12" s="79">
        <f t="shared" si="3"/>
        <v>0</v>
      </c>
    </row>
    <row r="13" spans="1:12" ht="11.5" x14ac:dyDescent="0.25">
      <c r="A13" s="36">
        <v>5032</v>
      </c>
      <c r="B13" s="27" t="s">
        <v>113</v>
      </c>
      <c r="C13" s="35">
        <v>346314</v>
      </c>
      <c r="D13" s="35"/>
      <c r="E13" s="35"/>
      <c r="F13" s="78">
        <f t="shared" si="0"/>
        <v>346314</v>
      </c>
      <c r="G13" s="35"/>
      <c r="H13" s="35"/>
      <c r="I13" s="35"/>
      <c r="J13" s="78">
        <f t="shared" si="2"/>
        <v>0</v>
      </c>
      <c r="K13" s="35"/>
      <c r="L13" s="79">
        <f t="shared" si="3"/>
        <v>346314</v>
      </c>
    </row>
    <row r="14" spans="1:12" ht="11.5" x14ac:dyDescent="0.25">
      <c r="A14" s="36"/>
      <c r="B14" s="27" t="s">
        <v>112</v>
      </c>
      <c r="C14" s="35"/>
      <c r="D14" s="35"/>
      <c r="E14" s="35"/>
      <c r="F14" s="78">
        <f t="shared" si="0"/>
        <v>0</v>
      </c>
      <c r="G14" s="35"/>
      <c r="H14" s="35"/>
      <c r="I14" s="35"/>
      <c r="J14" s="78">
        <f t="shared" si="2"/>
        <v>0</v>
      </c>
      <c r="K14" s="35"/>
      <c r="L14" s="79">
        <f t="shared" si="3"/>
        <v>0</v>
      </c>
    </row>
    <row r="15" spans="1:12" ht="11.5" x14ac:dyDescent="0.25">
      <c r="A15" s="36"/>
      <c r="B15" s="27" t="s">
        <v>112</v>
      </c>
      <c r="C15" s="35"/>
      <c r="D15" s="35"/>
      <c r="E15" s="35"/>
      <c r="F15" s="78">
        <f t="shared" si="0"/>
        <v>0</v>
      </c>
      <c r="G15" s="35"/>
      <c r="H15" s="35"/>
      <c r="I15" s="35"/>
      <c r="J15" s="78">
        <f t="shared" si="2"/>
        <v>0</v>
      </c>
      <c r="K15" s="35"/>
      <c r="L15" s="79">
        <f t="shared" si="3"/>
        <v>0</v>
      </c>
    </row>
    <row r="16" spans="1:12" ht="11.5" x14ac:dyDescent="0.25">
      <c r="A16" s="36"/>
      <c r="B16" s="29" t="s">
        <v>11</v>
      </c>
      <c r="C16" s="78">
        <f>SUM(C17:C26)</f>
        <v>32100</v>
      </c>
      <c r="D16" s="78">
        <f>SUM(D17:D26)</f>
        <v>0</v>
      </c>
      <c r="E16" s="78">
        <f>SUM(E17:E26)</f>
        <v>0</v>
      </c>
      <c r="F16" s="78">
        <f t="shared" si="0"/>
        <v>32100</v>
      </c>
      <c r="G16" s="78">
        <f>SUM(G17:G26)</f>
        <v>0</v>
      </c>
      <c r="H16" s="78">
        <f>SUM(H17:H26)</f>
        <v>0</v>
      </c>
      <c r="I16" s="78">
        <f>SUM(I17:I26)</f>
        <v>0</v>
      </c>
      <c r="J16" s="78">
        <f>+G16+H16+I16</f>
        <v>0</v>
      </c>
      <c r="K16" s="78">
        <f>SUM(K17:K26)</f>
        <v>0</v>
      </c>
      <c r="L16" s="79">
        <f t="shared" si="3"/>
        <v>32100</v>
      </c>
    </row>
    <row r="17" spans="1:12" ht="11.5" x14ac:dyDescent="0.25">
      <c r="A17" s="36">
        <v>5038</v>
      </c>
      <c r="B17" s="27" t="s">
        <v>12</v>
      </c>
      <c r="C17" s="35">
        <v>16256</v>
      </c>
      <c r="D17" s="35"/>
      <c r="E17" s="35"/>
      <c r="F17" s="78">
        <f t="shared" si="0"/>
        <v>16256</v>
      </c>
      <c r="G17" s="35"/>
      <c r="H17" s="35"/>
      <c r="I17" s="35"/>
      <c r="J17" s="78">
        <f t="shared" si="2"/>
        <v>0</v>
      </c>
      <c r="K17" s="30"/>
      <c r="L17" s="79">
        <f t="shared" si="3"/>
        <v>16256</v>
      </c>
    </row>
    <row r="18" spans="1:12" ht="11.5" x14ac:dyDescent="0.25">
      <c r="A18" s="36">
        <v>5132</v>
      </c>
      <c r="B18" s="27" t="s">
        <v>13</v>
      </c>
      <c r="C18" s="35">
        <v>4906</v>
      </c>
      <c r="D18" s="35"/>
      <c r="E18" s="35"/>
      <c r="F18" s="78">
        <f t="shared" si="0"/>
        <v>4906</v>
      </c>
      <c r="G18" s="35"/>
      <c r="H18" s="35"/>
      <c r="I18" s="35"/>
      <c r="J18" s="78">
        <f t="shared" si="2"/>
        <v>0</v>
      </c>
      <c r="K18" s="30"/>
      <c r="L18" s="79">
        <f t="shared" si="3"/>
        <v>4906</v>
      </c>
    </row>
    <row r="19" spans="1:12" ht="11.5" x14ac:dyDescent="0.25">
      <c r="A19" s="36">
        <v>5135</v>
      </c>
      <c r="B19" s="27" t="s">
        <v>14</v>
      </c>
      <c r="C19" s="35"/>
      <c r="D19" s="35"/>
      <c r="E19" s="35"/>
      <c r="F19" s="78">
        <f t="shared" si="0"/>
        <v>0</v>
      </c>
      <c r="G19" s="35"/>
      <c r="H19" s="35"/>
      <c r="I19" s="35"/>
      <c r="J19" s="78">
        <f t="shared" si="2"/>
        <v>0</v>
      </c>
      <c r="K19" s="30"/>
      <c r="L19" s="79">
        <f t="shared" si="3"/>
        <v>0</v>
      </c>
    </row>
    <row r="20" spans="1:12" ht="11.5" x14ac:dyDescent="0.25">
      <c r="A20" s="36">
        <v>5137</v>
      </c>
      <c r="B20" s="27" t="s">
        <v>138</v>
      </c>
      <c r="C20" s="35"/>
      <c r="D20" s="35"/>
      <c r="E20" s="35"/>
      <c r="F20" s="78">
        <f t="shared" si="0"/>
        <v>0</v>
      </c>
      <c r="G20" s="35"/>
      <c r="H20" s="35"/>
      <c r="I20" s="35"/>
      <c r="J20" s="78">
        <f t="shared" si="2"/>
        <v>0</v>
      </c>
      <c r="K20" s="30"/>
      <c r="L20" s="79">
        <f t="shared" si="3"/>
        <v>0</v>
      </c>
    </row>
    <row r="21" spans="1:12" ht="11.5" x14ac:dyDescent="0.25">
      <c r="A21" s="36">
        <v>5167</v>
      </c>
      <c r="B21" s="27" t="s">
        <v>15</v>
      </c>
      <c r="C21" s="35"/>
      <c r="D21" s="35"/>
      <c r="E21" s="35"/>
      <c r="F21" s="78">
        <f t="shared" si="0"/>
        <v>0</v>
      </c>
      <c r="G21" s="35"/>
      <c r="H21" s="35"/>
      <c r="I21" s="35"/>
      <c r="J21" s="78">
        <f t="shared" si="2"/>
        <v>0</v>
      </c>
      <c r="K21" s="30"/>
      <c r="L21" s="79">
        <f t="shared" si="3"/>
        <v>0</v>
      </c>
    </row>
    <row r="22" spans="1:12" ht="11.5" x14ac:dyDescent="0.25">
      <c r="A22" s="36">
        <v>5169</v>
      </c>
      <c r="B22" s="27" t="s">
        <v>16</v>
      </c>
      <c r="C22" s="35"/>
      <c r="D22" s="35"/>
      <c r="E22" s="35"/>
      <c r="F22" s="78">
        <f t="shared" si="0"/>
        <v>0</v>
      </c>
      <c r="G22" s="35"/>
      <c r="H22" s="35"/>
      <c r="I22" s="35"/>
      <c r="J22" s="78">
        <f t="shared" si="2"/>
        <v>0</v>
      </c>
      <c r="K22" s="30"/>
      <c r="L22" s="79">
        <f t="shared" si="3"/>
        <v>0</v>
      </c>
    </row>
    <row r="23" spans="1:12" ht="11.5" x14ac:dyDescent="0.25">
      <c r="A23" s="36">
        <v>5172</v>
      </c>
      <c r="B23" s="27" t="s">
        <v>17</v>
      </c>
      <c r="C23" s="35"/>
      <c r="D23" s="35"/>
      <c r="E23" s="35"/>
      <c r="F23" s="78">
        <f t="shared" si="0"/>
        <v>0</v>
      </c>
      <c r="G23" s="35"/>
      <c r="H23" s="35"/>
      <c r="I23" s="35"/>
      <c r="J23" s="78">
        <f t="shared" si="2"/>
        <v>0</v>
      </c>
      <c r="K23" s="30"/>
      <c r="L23" s="79">
        <f t="shared" si="3"/>
        <v>0</v>
      </c>
    </row>
    <row r="24" spans="1:12" ht="11.5" x14ac:dyDescent="0.25">
      <c r="A24" s="36">
        <v>5173</v>
      </c>
      <c r="B24" s="27" t="s">
        <v>18</v>
      </c>
      <c r="C24" s="35"/>
      <c r="D24" s="35"/>
      <c r="E24" s="35"/>
      <c r="F24" s="78">
        <f t="shared" si="0"/>
        <v>0</v>
      </c>
      <c r="G24" s="30"/>
      <c r="H24" s="30"/>
      <c r="I24" s="30"/>
      <c r="J24" s="78">
        <f t="shared" si="2"/>
        <v>0</v>
      </c>
      <c r="K24" s="30"/>
      <c r="L24" s="79">
        <f t="shared" si="3"/>
        <v>0</v>
      </c>
    </row>
    <row r="25" spans="1:12" ht="11.5" x14ac:dyDescent="0.25">
      <c r="A25" s="36">
        <v>5424</v>
      </c>
      <c r="B25" s="27"/>
      <c r="C25" s="35">
        <v>10938</v>
      </c>
      <c r="D25" s="35"/>
      <c r="E25" s="35"/>
      <c r="F25" s="78">
        <f t="shared" si="0"/>
        <v>10938</v>
      </c>
      <c r="G25" s="30"/>
      <c r="H25" s="30"/>
      <c r="I25" s="30"/>
      <c r="J25" s="78">
        <f t="shared" si="2"/>
        <v>0</v>
      </c>
      <c r="K25" s="30"/>
      <c r="L25" s="79">
        <f t="shared" si="3"/>
        <v>10938</v>
      </c>
    </row>
    <row r="26" spans="1:12" ht="11.5" x14ac:dyDescent="0.25">
      <c r="A26" s="36"/>
      <c r="B26" s="27"/>
      <c r="C26" s="35"/>
      <c r="D26" s="35"/>
      <c r="E26" s="35"/>
      <c r="F26" s="78">
        <f t="shared" si="0"/>
        <v>0</v>
      </c>
      <c r="G26" s="30"/>
      <c r="H26" s="30"/>
      <c r="I26" s="30"/>
      <c r="J26" s="78">
        <f t="shared" si="2"/>
        <v>0</v>
      </c>
      <c r="K26" s="30"/>
      <c r="L26" s="79">
        <f t="shared" si="3"/>
        <v>0</v>
      </c>
    </row>
    <row r="27" spans="1:12" ht="11.5" x14ac:dyDescent="0.25">
      <c r="A27" s="36">
        <v>5342</v>
      </c>
      <c r="B27" s="37" t="s">
        <v>20</v>
      </c>
      <c r="C27" s="83">
        <f>SUM(C28:C29)</f>
        <v>38707</v>
      </c>
      <c r="D27" s="83">
        <f>SUM(D28:D29)</f>
        <v>0</v>
      </c>
      <c r="E27" s="83">
        <f>SUM(E28:E29)</f>
        <v>0</v>
      </c>
      <c r="F27" s="78">
        <f t="shared" si="0"/>
        <v>38707</v>
      </c>
      <c r="G27" s="83">
        <f>SUM(G28:G29)</f>
        <v>0</v>
      </c>
      <c r="H27" s="83">
        <f>SUM(H28:H29)</f>
        <v>0</v>
      </c>
      <c r="I27" s="83">
        <f>SUM(I28:I29)</f>
        <v>0</v>
      </c>
      <c r="J27" s="78">
        <f t="shared" si="2"/>
        <v>0</v>
      </c>
      <c r="K27" s="83">
        <f>SUM(K28:K29)</f>
        <v>0</v>
      </c>
      <c r="L27" s="79">
        <f t="shared" si="3"/>
        <v>38707</v>
      </c>
    </row>
    <row r="28" spans="1:12" ht="11.5" x14ac:dyDescent="0.25">
      <c r="A28" s="36"/>
      <c r="B28" s="27" t="s">
        <v>114</v>
      </c>
      <c r="C28" s="35">
        <v>38707</v>
      </c>
      <c r="D28" s="35"/>
      <c r="E28" s="35"/>
      <c r="F28" s="78">
        <f t="shared" si="0"/>
        <v>38707</v>
      </c>
      <c r="G28" s="35"/>
      <c r="H28" s="35"/>
      <c r="I28" s="35"/>
      <c r="J28" s="78">
        <f t="shared" si="2"/>
        <v>0</v>
      </c>
      <c r="K28" s="35"/>
      <c r="L28" s="79">
        <f t="shared" si="3"/>
        <v>38707</v>
      </c>
    </row>
    <row r="29" spans="1:12" ht="11.5" x14ac:dyDescent="0.25">
      <c r="A29" s="36"/>
      <c r="B29" s="27" t="s">
        <v>108</v>
      </c>
      <c r="C29" s="35"/>
      <c r="D29" s="35"/>
      <c r="E29" s="35"/>
      <c r="F29" s="78">
        <f t="shared" si="0"/>
        <v>0</v>
      </c>
      <c r="G29" s="35"/>
      <c r="H29" s="35"/>
      <c r="I29" s="35"/>
      <c r="J29" s="78">
        <f t="shared" si="2"/>
        <v>0</v>
      </c>
      <c r="K29" s="35"/>
      <c r="L29" s="79">
        <f t="shared" si="3"/>
        <v>0</v>
      </c>
    </row>
    <row r="30" spans="1:12" ht="11.5" x14ac:dyDescent="0.25">
      <c r="A30" s="36" t="s">
        <v>0</v>
      </c>
      <c r="B30" s="29" t="s">
        <v>21</v>
      </c>
      <c r="C30" s="78">
        <f>C31+C32+C33+C34+C39+C43</f>
        <v>0</v>
      </c>
      <c r="D30" s="78">
        <f>D31+D32+D33+D34+D39+D43</f>
        <v>0</v>
      </c>
      <c r="E30" s="78">
        <f>E31+E32+E33+E34+E39+E43</f>
        <v>0</v>
      </c>
      <c r="F30" s="78">
        <f>+C30+D30+E30</f>
        <v>0</v>
      </c>
      <c r="G30" s="78">
        <f>G31+G32+G33+G34+G39+G43</f>
        <v>433510</v>
      </c>
      <c r="H30" s="78">
        <f>H31+H32+H33+H34+H39+H43</f>
        <v>17000</v>
      </c>
      <c r="I30" s="78">
        <f>I31+I32+I33+I34+I39+I43</f>
        <v>0</v>
      </c>
      <c r="J30" s="78">
        <f t="shared" si="2"/>
        <v>450510</v>
      </c>
      <c r="K30" s="78">
        <f>K31+K32+K33+K34+K39+K43</f>
        <v>0</v>
      </c>
      <c r="L30" s="79">
        <f t="shared" si="3"/>
        <v>450510</v>
      </c>
    </row>
    <row r="31" spans="1:12" ht="11.5" x14ac:dyDescent="0.25">
      <c r="A31" s="36">
        <v>5131</v>
      </c>
      <c r="B31" s="27" t="s">
        <v>22</v>
      </c>
      <c r="C31" s="38"/>
      <c r="D31" s="38"/>
      <c r="E31" s="38"/>
      <c r="F31" s="78">
        <f t="shared" si="0"/>
        <v>0</v>
      </c>
      <c r="G31" s="38">
        <v>347000</v>
      </c>
      <c r="H31" s="38"/>
      <c r="I31" s="38"/>
      <c r="J31" s="78">
        <f t="shared" si="2"/>
        <v>347000</v>
      </c>
      <c r="K31" s="38"/>
      <c r="L31" s="79">
        <f t="shared" si="3"/>
        <v>347000</v>
      </c>
    </row>
    <row r="32" spans="1:12" ht="11.5" x14ac:dyDescent="0.25">
      <c r="A32" s="36">
        <v>5134</v>
      </c>
      <c r="B32" s="27" t="s">
        <v>23</v>
      </c>
      <c r="C32" s="38"/>
      <c r="D32" s="38"/>
      <c r="E32" s="38"/>
      <c r="F32" s="78">
        <f t="shared" si="0"/>
        <v>0</v>
      </c>
      <c r="G32" s="38">
        <v>8200</v>
      </c>
      <c r="H32" s="38"/>
      <c r="I32" s="38"/>
      <c r="J32" s="78">
        <f t="shared" si="2"/>
        <v>8200</v>
      </c>
      <c r="K32" s="38"/>
      <c r="L32" s="79">
        <f t="shared" si="3"/>
        <v>8200</v>
      </c>
    </row>
    <row r="33" spans="1:12" ht="11.5" x14ac:dyDescent="0.25">
      <c r="A33" s="36"/>
      <c r="B33" s="27"/>
      <c r="C33" s="38"/>
      <c r="D33" s="38"/>
      <c r="E33" s="38"/>
      <c r="F33" s="78">
        <f t="shared" si="0"/>
        <v>0</v>
      </c>
      <c r="G33" s="38"/>
      <c r="H33" s="38"/>
      <c r="I33" s="38"/>
      <c r="J33" s="78">
        <f t="shared" si="2"/>
        <v>0</v>
      </c>
      <c r="K33" s="38"/>
      <c r="L33" s="79">
        <f t="shared" si="3"/>
        <v>0</v>
      </c>
    </row>
    <row r="34" spans="1:12" ht="12" x14ac:dyDescent="0.3">
      <c r="A34" s="32">
        <v>5136</v>
      </c>
      <c r="B34" s="39" t="s">
        <v>24</v>
      </c>
      <c r="C34" s="82">
        <f>SUM(C35:C38)</f>
        <v>0</v>
      </c>
      <c r="D34" s="82">
        <f>SUM(D35:D38)</f>
        <v>0</v>
      </c>
      <c r="E34" s="82">
        <f>SUM(E35:E38)</f>
        <v>0</v>
      </c>
      <c r="F34" s="78">
        <f t="shared" si="0"/>
        <v>0</v>
      </c>
      <c r="G34" s="82">
        <f>SUM(G35:G38)</f>
        <v>4200</v>
      </c>
      <c r="H34" s="82">
        <f>SUM(H35:H38)</f>
        <v>0</v>
      </c>
      <c r="I34" s="82">
        <f>SUM(I35:I38)</f>
        <v>0</v>
      </c>
      <c r="J34" s="78">
        <f t="shared" si="2"/>
        <v>4200</v>
      </c>
      <c r="K34" s="82">
        <f>SUM(K35:K38)</f>
        <v>0</v>
      </c>
      <c r="L34" s="79">
        <f t="shared" si="3"/>
        <v>4200</v>
      </c>
    </row>
    <row r="35" spans="1:12" ht="11.5" x14ac:dyDescent="0.25">
      <c r="A35" s="36"/>
      <c r="B35" s="27" t="s">
        <v>139</v>
      </c>
      <c r="C35" s="38"/>
      <c r="D35" s="38"/>
      <c r="E35" s="38"/>
      <c r="F35" s="78">
        <f t="shared" si="0"/>
        <v>0</v>
      </c>
      <c r="G35" s="38">
        <v>1100</v>
      </c>
      <c r="H35" s="38"/>
      <c r="I35" s="38"/>
      <c r="J35" s="78">
        <f t="shared" si="2"/>
        <v>1100</v>
      </c>
      <c r="K35" s="38"/>
      <c r="L35" s="79">
        <f t="shared" si="3"/>
        <v>1100</v>
      </c>
    </row>
    <row r="36" spans="1:12" ht="11.5" x14ac:dyDescent="0.25">
      <c r="A36" s="36"/>
      <c r="B36" s="27" t="s">
        <v>25</v>
      </c>
      <c r="C36" s="38"/>
      <c r="D36" s="38"/>
      <c r="E36" s="38"/>
      <c r="F36" s="78">
        <f t="shared" si="0"/>
        <v>0</v>
      </c>
      <c r="G36" s="38"/>
      <c r="H36" s="38"/>
      <c r="I36" s="38"/>
      <c r="J36" s="78">
        <f t="shared" si="2"/>
        <v>0</v>
      </c>
      <c r="K36" s="38"/>
      <c r="L36" s="79">
        <f t="shared" si="3"/>
        <v>0</v>
      </c>
    </row>
    <row r="37" spans="1:12" ht="11.5" x14ac:dyDescent="0.25">
      <c r="A37" s="36"/>
      <c r="B37" s="27" t="s">
        <v>26</v>
      </c>
      <c r="C37" s="38"/>
      <c r="D37" s="38"/>
      <c r="E37" s="38"/>
      <c r="F37" s="78">
        <f t="shared" si="0"/>
        <v>0</v>
      </c>
      <c r="G37" s="38">
        <v>3100</v>
      </c>
      <c r="H37" s="38"/>
      <c r="I37" s="38"/>
      <c r="J37" s="78">
        <f t="shared" si="2"/>
        <v>3100</v>
      </c>
      <c r="K37" s="38"/>
      <c r="L37" s="79">
        <f t="shared" si="3"/>
        <v>3100</v>
      </c>
    </row>
    <row r="38" spans="1:12" ht="11.5" x14ac:dyDescent="0.25">
      <c r="A38" s="36"/>
      <c r="B38" s="27" t="s">
        <v>109</v>
      </c>
      <c r="C38" s="38"/>
      <c r="D38" s="38"/>
      <c r="E38" s="38"/>
      <c r="F38" s="78">
        <f t="shared" si="0"/>
        <v>0</v>
      </c>
      <c r="G38" s="38"/>
      <c r="H38" s="38"/>
      <c r="I38" s="38"/>
      <c r="J38" s="78">
        <f t="shared" si="2"/>
        <v>0</v>
      </c>
      <c r="K38" s="38"/>
      <c r="L38" s="79">
        <f t="shared" si="3"/>
        <v>0</v>
      </c>
    </row>
    <row r="39" spans="1:12" ht="12" x14ac:dyDescent="0.3">
      <c r="A39" s="32">
        <v>5137</v>
      </c>
      <c r="B39" s="39" t="s">
        <v>27</v>
      </c>
      <c r="C39" s="82">
        <f>SUM(C40:C42)</f>
        <v>0</v>
      </c>
      <c r="D39" s="82">
        <f>SUM(D40:D42)</f>
        <v>0</v>
      </c>
      <c r="E39" s="82">
        <f>SUM(E40:E42)</f>
        <v>0</v>
      </c>
      <c r="F39" s="78">
        <f t="shared" si="0"/>
        <v>0</v>
      </c>
      <c r="G39" s="82">
        <f>SUM(G40:G42)</f>
        <v>19700</v>
      </c>
      <c r="H39" s="82">
        <f>SUM(H40:H42)</f>
        <v>0</v>
      </c>
      <c r="I39" s="82">
        <f>SUM(I40:I42)</f>
        <v>0</v>
      </c>
      <c r="J39" s="78">
        <f t="shared" si="2"/>
        <v>19700</v>
      </c>
      <c r="K39" s="82">
        <f>SUM(K40:K42)</f>
        <v>0</v>
      </c>
      <c r="L39" s="79">
        <f t="shared" si="3"/>
        <v>19700</v>
      </c>
    </row>
    <row r="40" spans="1:12" ht="11.5" x14ac:dyDescent="0.25">
      <c r="A40" s="36"/>
      <c r="B40" s="27" t="s">
        <v>28</v>
      </c>
      <c r="C40" s="38"/>
      <c r="D40" s="38"/>
      <c r="E40" s="38"/>
      <c r="F40" s="78">
        <f t="shared" si="0"/>
        <v>0</v>
      </c>
      <c r="G40" s="38">
        <v>19700</v>
      </c>
      <c r="H40" s="38"/>
      <c r="I40" s="38"/>
      <c r="J40" s="78">
        <f t="shared" si="2"/>
        <v>19700</v>
      </c>
      <c r="K40" s="38"/>
      <c r="L40" s="79">
        <f t="shared" si="3"/>
        <v>19700</v>
      </c>
    </row>
    <row r="41" spans="1:12" ht="11.5" x14ac:dyDescent="0.25">
      <c r="A41" s="36"/>
      <c r="B41" s="27" t="s">
        <v>29</v>
      </c>
      <c r="C41" s="38"/>
      <c r="D41" s="38"/>
      <c r="E41" s="38"/>
      <c r="F41" s="78">
        <f t="shared" si="0"/>
        <v>0</v>
      </c>
      <c r="G41" s="38"/>
      <c r="H41" s="38"/>
      <c r="I41" s="38"/>
      <c r="J41" s="78">
        <f t="shared" si="2"/>
        <v>0</v>
      </c>
      <c r="K41" s="38"/>
      <c r="L41" s="79">
        <f t="shared" si="3"/>
        <v>0</v>
      </c>
    </row>
    <row r="42" spans="1:12" ht="11.5" x14ac:dyDescent="0.25">
      <c r="A42" s="36"/>
      <c r="B42" s="27" t="s">
        <v>109</v>
      </c>
      <c r="C42" s="38"/>
      <c r="D42" s="38"/>
      <c r="E42" s="38"/>
      <c r="F42" s="78">
        <f t="shared" si="0"/>
        <v>0</v>
      </c>
      <c r="G42" s="38"/>
      <c r="H42" s="38"/>
      <c r="I42" s="38"/>
      <c r="J42" s="78">
        <f t="shared" si="2"/>
        <v>0</v>
      </c>
      <c r="K42" s="38"/>
      <c r="L42" s="79">
        <f t="shared" si="3"/>
        <v>0</v>
      </c>
    </row>
    <row r="43" spans="1:12" ht="12" x14ac:dyDescent="0.3">
      <c r="A43" s="32">
        <v>5139</v>
      </c>
      <c r="B43" s="39" t="s">
        <v>30</v>
      </c>
      <c r="C43" s="82">
        <f>SUM(C44:C47)</f>
        <v>0</v>
      </c>
      <c r="D43" s="82">
        <f>SUM(D44:D47)</f>
        <v>0</v>
      </c>
      <c r="E43" s="82">
        <f>SUM(E44:E47)</f>
        <v>0</v>
      </c>
      <c r="F43" s="78">
        <f t="shared" si="0"/>
        <v>0</v>
      </c>
      <c r="G43" s="82">
        <f>SUM(G44:G47)</f>
        <v>54410</v>
      </c>
      <c r="H43" s="82">
        <f>SUM(H44:H47)</f>
        <v>17000</v>
      </c>
      <c r="I43" s="82">
        <f>SUM(I44:I47)</f>
        <v>0</v>
      </c>
      <c r="J43" s="78">
        <f t="shared" si="2"/>
        <v>71410</v>
      </c>
      <c r="K43" s="82">
        <f>SUM(K44:K47)</f>
        <v>0</v>
      </c>
      <c r="L43" s="79">
        <f t="shared" si="3"/>
        <v>71410</v>
      </c>
    </row>
    <row r="44" spans="1:12" ht="11.5" x14ac:dyDescent="0.25">
      <c r="A44" s="36"/>
      <c r="B44" s="27" t="s">
        <v>31</v>
      </c>
      <c r="C44" s="38"/>
      <c r="D44" s="38"/>
      <c r="E44" s="38"/>
      <c r="F44" s="78">
        <f t="shared" si="0"/>
        <v>0</v>
      </c>
      <c r="G44" s="38">
        <v>10000</v>
      </c>
      <c r="H44" s="38"/>
      <c r="I44" s="38"/>
      <c r="J44" s="78">
        <f t="shared" si="2"/>
        <v>10000</v>
      </c>
      <c r="K44" s="38"/>
      <c r="L44" s="79">
        <f t="shared" si="3"/>
        <v>10000</v>
      </c>
    </row>
    <row r="45" spans="1:12" ht="11.5" x14ac:dyDescent="0.25">
      <c r="A45" s="36"/>
      <c r="B45" s="27" t="s">
        <v>32</v>
      </c>
      <c r="C45" s="38"/>
      <c r="D45" s="38"/>
      <c r="E45" s="38"/>
      <c r="F45" s="78">
        <f t="shared" si="0"/>
        <v>0</v>
      </c>
      <c r="G45" s="38">
        <v>15500</v>
      </c>
      <c r="H45" s="38"/>
      <c r="I45" s="38"/>
      <c r="J45" s="78">
        <f t="shared" si="2"/>
        <v>15500</v>
      </c>
      <c r="K45" s="38"/>
      <c r="L45" s="79">
        <f t="shared" si="3"/>
        <v>15500</v>
      </c>
    </row>
    <row r="46" spans="1:12" ht="11.5" x14ac:dyDescent="0.25">
      <c r="A46" s="36"/>
      <c r="B46" s="27" t="s">
        <v>33</v>
      </c>
      <c r="C46" s="38"/>
      <c r="D46" s="38"/>
      <c r="E46" s="38"/>
      <c r="F46" s="78">
        <f t="shared" si="0"/>
        <v>0</v>
      </c>
      <c r="G46" s="38">
        <v>28910</v>
      </c>
      <c r="H46" s="38">
        <v>17000</v>
      </c>
      <c r="I46" s="38"/>
      <c r="J46" s="78">
        <f t="shared" si="2"/>
        <v>45910</v>
      </c>
      <c r="K46" s="38"/>
      <c r="L46" s="79">
        <f t="shared" si="3"/>
        <v>45910</v>
      </c>
    </row>
    <row r="47" spans="1:12" ht="11.5" x14ac:dyDescent="0.25">
      <c r="A47" s="36"/>
      <c r="B47" s="27" t="s">
        <v>109</v>
      </c>
      <c r="C47" s="38"/>
      <c r="D47" s="38"/>
      <c r="E47" s="38"/>
      <c r="F47" s="78">
        <f t="shared" si="0"/>
        <v>0</v>
      </c>
      <c r="G47" s="38"/>
      <c r="H47" s="38"/>
      <c r="I47" s="38"/>
      <c r="J47" s="78">
        <f t="shared" si="2"/>
        <v>0</v>
      </c>
      <c r="K47" s="38"/>
      <c r="L47" s="79">
        <f t="shared" si="3"/>
        <v>0</v>
      </c>
    </row>
    <row r="48" spans="1:12" ht="11.5" x14ac:dyDescent="0.25">
      <c r="A48" s="36" t="s">
        <v>0</v>
      </c>
      <c r="B48" s="29" t="s">
        <v>34</v>
      </c>
      <c r="C48" s="78">
        <f>SUM(C49:C54)</f>
        <v>0</v>
      </c>
      <c r="D48" s="78">
        <f>SUM(D49:D54)</f>
        <v>0</v>
      </c>
      <c r="E48" s="78">
        <f>SUM(E49:E54)</f>
        <v>0</v>
      </c>
      <c r="F48" s="78">
        <f t="shared" si="0"/>
        <v>0</v>
      </c>
      <c r="G48" s="78">
        <f>SUM(G49:G54)</f>
        <v>438300</v>
      </c>
      <c r="H48" s="78">
        <f>SUM(H49:H54)</f>
        <v>0</v>
      </c>
      <c r="I48" s="78">
        <f>SUM(I49:I54)</f>
        <v>0</v>
      </c>
      <c r="J48" s="78">
        <f t="shared" si="2"/>
        <v>438300</v>
      </c>
      <c r="K48" s="78">
        <f>SUM(K49:K54)</f>
        <v>0</v>
      </c>
      <c r="L48" s="79">
        <f t="shared" si="3"/>
        <v>438300</v>
      </c>
    </row>
    <row r="49" spans="1:12" ht="11.5" x14ac:dyDescent="0.25">
      <c r="A49" s="36">
        <v>5151</v>
      </c>
      <c r="B49" s="27" t="s">
        <v>35</v>
      </c>
      <c r="C49" s="38"/>
      <c r="D49" s="38"/>
      <c r="E49" s="38"/>
      <c r="F49" s="78">
        <f t="shared" si="0"/>
        <v>0</v>
      </c>
      <c r="G49" s="38">
        <v>78000</v>
      </c>
      <c r="H49" s="38"/>
      <c r="I49" s="38"/>
      <c r="J49" s="78">
        <f t="shared" si="2"/>
        <v>78000</v>
      </c>
      <c r="K49" s="38"/>
      <c r="L49" s="79">
        <f t="shared" si="3"/>
        <v>78000</v>
      </c>
    </row>
    <row r="50" spans="1:12" ht="11.5" x14ac:dyDescent="0.25">
      <c r="A50" s="36">
        <v>5152</v>
      </c>
      <c r="B50" s="27" t="s">
        <v>36</v>
      </c>
      <c r="C50" s="38"/>
      <c r="D50" s="38"/>
      <c r="E50" s="38"/>
      <c r="F50" s="78">
        <f t="shared" si="0"/>
        <v>0</v>
      </c>
      <c r="G50" s="38"/>
      <c r="H50" s="38"/>
      <c r="I50" s="38"/>
      <c r="J50" s="78">
        <f t="shared" si="2"/>
        <v>0</v>
      </c>
      <c r="K50" s="38"/>
      <c r="L50" s="79">
        <f t="shared" si="3"/>
        <v>0</v>
      </c>
    </row>
    <row r="51" spans="1:12" ht="11.5" x14ac:dyDescent="0.25">
      <c r="A51" s="36">
        <v>5153</v>
      </c>
      <c r="B51" s="27" t="s">
        <v>37</v>
      </c>
      <c r="C51" s="38"/>
      <c r="D51" s="38"/>
      <c r="E51" s="38"/>
      <c r="F51" s="78">
        <f t="shared" si="0"/>
        <v>0</v>
      </c>
      <c r="G51" s="38">
        <v>207500</v>
      </c>
      <c r="H51" s="38"/>
      <c r="I51" s="38"/>
      <c r="J51" s="78">
        <f t="shared" si="2"/>
        <v>207500</v>
      </c>
      <c r="K51" s="38"/>
      <c r="L51" s="79">
        <f t="shared" si="3"/>
        <v>207500</v>
      </c>
    </row>
    <row r="52" spans="1:12" ht="11.5" x14ac:dyDescent="0.25">
      <c r="A52" s="36">
        <v>5154</v>
      </c>
      <c r="B52" s="27" t="s">
        <v>38</v>
      </c>
      <c r="C52" s="38"/>
      <c r="D52" s="38"/>
      <c r="E52" s="38"/>
      <c r="F52" s="78">
        <f t="shared" si="0"/>
        <v>0</v>
      </c>
      <c r="G52" s="38">
        <v>150800</v>
      </c>
      <c r="H52" s="38"/>
      <c r="I52" s="38"/>
      <c r="J52" s="78">
        <f t="shared" si="2"/>
        <v>150800</v>
      </c>
      <c r="K52" s="38"/>
      <c r="L52" s="79">
        <f t="shared" si="3"/>
        <v>150800</v>
      </c>
    </row>
    <row r="53" spans="1:12" ht="11.5" x14ac:dyDescent="0.25">
      <c r="A53" s="36">
        <v>5156</v>
      </c>
      <c r="B53" s="27" t="s">
        <v>39</v>
      </c>
      <c r="C53" s="38"/>
      <c r="D53" s="38"/>
      <c r="E53" s="38"/>
      <c r="F53" s="78">
        <f t="shared" si="0"/>
        <v>0</v>
      </c>
      <c r="G53" s="38">
        <v>2000</v>
      </c>
      <c r="H53" s="38"/>
      <c r="I53" s="38"/>
      <c r="J53" s="78">
        <f t="shared" si="2"/>
        <v>2000</v>
      </c>
      <c r="K53" s="38"/>
      <c r="L53" s="79">
        <f t="shared" si="3"/>
        <v>2000</v>
      </c>
    </row>
    <row r="54" spans="1:12" ht="11.5" x14ac:dyDescent="0.25">
      <c r="A54" s="36"/>
      <c r="B54" s="27"/>
      <c r="C54" s="38"/>
      <c r="D54" s="38"/>
      <c r="E54" s="38"/>
      <c r="F54" s="78">
        <f t="shared" si="0"/>
        <v>0</v>
      </c>
      <c r="G54" s="38"/>
      <c r="H54" s="38"/>
      <c r="I54" s="38"/>
      <c r="J54" s="78">
        <f t="shared" si="2"/>
        <v>0</v>
      </c>
      <c r="K54" s="38"/>
      <c r="L54" s="79">
        <f t="shared" si="3"/>
        <v>0</v>
      </c>
    </row>
    <row r="55" spans="1:12" ht="11.5" x14ac:dyDescent="0.25">
      <c r="A55" s="36" t="s">
        <v>0</v>
      </c>
      <c r="B55" s="29" t="s">
        <v>40</v>
      </c>
      <c r="C55" s="78">
        <f>+C56+C57+C61+C62+C63+C64+C65+C66+C73+C74+C75+C76</f>
        <v>0</v>
      </c>
      <c r="D55" s="78">
        <f>+D56+D57+D61+D62+D63+D64+D65+D66+D73+D74+D75+D76</f>
        <v>0</v>
      </c>
      <c r="E55" s="78">
        <f>+E56+E57+E61+E62+E63+E64+E65+E66+E73+E74+E75+E76</f>
        <v>0</v>
      </c>
      <c r="F55" s="78">
        <f t="shared" si="0"/>
        <v>0</v>
      </c>
      <c r="G55" s="78">
        <f>+G56+G57+G61+G62+G63+G64+G65+G66+G73+G74+G75+G76</f>
        <v>122900</v>
      </c>
      <c r="H55" s="78">
        <f>+H56+H57+H61+H62+H63+H64+H65+H66+H73+H74+H75+H76</f>
        <v>5000</v>
      </c>
      <c r="I55" s="78">
        <f>+I56+I57+I61+I62+I63+I64+I65+I66+I73+I74+I75+I76</f>
        <v>0</v>
      </c>
      <c r="J55" s="78">
        <f t="shared" si="2"/>
        <v>127900</v>
      </c>
      <c r="K55" s="78">
        <f>+K56+K57+K61+K62+K63+K64+K65+K66+K73+K74+K75+K76</f>
        <v>0</v>
      </c>
      <c r="L55" s="79">
        <f t="shared" si="3"/>
        <v>127900</v>
      </c>
    </row>
    <row r="56" spans="1:12" ht="11.5" x14ac:dyDescent="0.25">
      <c r="A56" s="36">
        <v>5161</v>
      </c>
      <c r="B56" s="27" t="s">
        <v>41</v>
      </c>
      <c r="C56" s="38"/>
      <c r="D56" s="38"/>
      <c r="E56" s="38"/>
      <c r="F56" s="78">
        <f t="shared" si="0"/>
        <v>0</v>
      </c>
      <c r="G56" s="38">
        <v>200</v>
      </c>
      <c r="H56" s="38"/>
      <c r="I56" s="38"/>
      <c r="J56" s="78">
        <f t="shared" si="2"/>
        <v>200</v>
      </c>
      <c r="K56" s="38"/>
      <c r="L56" s="79">
        <f t="shared" si="3"/>
        <v>200</v>
      </c>
    </row>
    <row r="57" spans="1:12" ht="12" x14ac:dyDescent="0.3">
      <c r="A57" s="32">
        <v>5162</v>
      </c>
      <c r="B57" s="39" t="s">
        <v>42</v>
      </c>
      <c r="C57" s="84">
        <f>C58+C59</f>
        <v>0</v>
      </c>
      <c r="D57" s="84">
        <f>D58+D59</f>
        <v>0</v>
      </c>
      <c r="E57" s="84">
        <f>E58+E59</f>
        <v>0</v>
      </c>
      <c r="F57" s="78">
        <f t="shared" si="0"/>
        <v>0</v>
      </c>
      <c r="G57" s="84">
        <f>G58+G59</f>
        <v>35600</v>
      </c>
      <c r="H57" s="84">
        <f>H58+H59</f>
        <v>0</v>
      </c>
      <c r="I57" s="84">
        <f>I58+I59</f>
        <v>0</v>
      </c>
      <c r="J57" s="78">
        <f t="shared" si="2"/>
        <v>35600</v>
      </c>
      <c r="K57" s="82">
        <f>K58+K59</f>
        <v>0</v>
      </c>
      <c r="L57" s="79">
        <f t="shared" si="3"/>
        <v>35600</v>
      </c>
    </row>
    <row r="58" spans="1:12" ht="11.5" x14ac:dyDescent="0.25">
      <c r="A58" s="36" t="s">
        <v>0</v>
      </c>
      <c r="B58" s="27" t="s">
        <v>43</v>
      </c>
      <c r="C58" s="38"/>
      <c r="D58" s="38"/>
      <c r="E58" s="38"/>
      <c r="F58" s="78">
        <f t="shared" si="0"/>
        <v>0</v>
      </c>
      <c r="G58" s="38">
        <v>21100</v>
      </c>
      <c r="H58" s="38"/>
      <c r="I58" s="38"/>
      <c r="J58" s="78">
        <f t="shared" si="2"/>
        <v>21100</v>
      </c>
      <c r="K58" s="38"/>
      <c r="L58" s="79">
        <f t="shared" si="3"/>
        <v>21100</v>
      </c>
    </row>
    <row r="59" spans="1:12" ht="11.5" x14ac:dyDescent="0.25">
      <c r="A59" s="36" t="s">
        <v>0</v>
      </c>
      <c r="B59" s="27" t="s">
        <v>44</v>
      </c>
      <c r="C59" s="38"/>
      <c r="D59" s="38"/>
      <c r="E59" s="38"/>
      <c r="F59" s="78">
        <f t="shared" si="0"/>
        <v>0</v>
      </c>
      <c r="G59" s="38">
        <v>14500</v>
      </c>
      <c r="H59" s="38"/>
      <c r="I59" s="38"/>
      <c r="J59" s="78">
        <f t="shared" si="2"/>
        <v>14500</v>
      </c>
      <c r="K59" s="38"/>
      <c r="L59" s="79">
        <f t="shared" si="3"/>
        <v>14500</v>
      </c>
    </row>
    <row r="60" spans="1:12" ht="11.5" x14ac:dyDescent="0.25">
      <c r="A60" s="36"/>
      <c r="B60" s="27"/>
      <c r="C60" s="38"/>
      <c r="D60" s="38"/>
      <c r="E60" s="38"/>
      <c r="F60" s="78">
        <f t="shared" si="0"/>
        <v>0</v>
      </c>
      <c r="G60" s="38"/>
      <c r="H60" s="38"/>
      <c r="I60" s="38"/>
      <c r="J60" s="78">
        <f t="shared" si="2"/>
        <v>0</v>
      </c>
      <c r="K60" s="38"/>
      <c r="L60" s="79">
        <f t="shared" si="3"/>
        <v>0</v>
      </c>
    </row>
    <row r="61" spans="1:12" ht="11.5" x14ac:dyDescent="0.25">
      <c r="A61" s="36">
        <v>5163</v>
      </c>
      <c r="B61" s="27" t="s">
        <v>45</v>
      </c>
      <c r="C61" s="38"/>
      <c r="D61" s="38"/>
      <c r="E61" s="38"/>
      <c r="F61" s="78">
        <f t="shared" si="0"/>
        <v>0</v>
      </c>
      <c r="G61" s="38">
        <v>8000</v>
      </c>
      <c r="H61" s="38"/>
      <c r="I61" s="38"/>
      <c r="J61" s="78">
        <f t="shared" si="2"/>
        <v>8000</v>
      </c>
      <c r="K61" s="38"/>
      <c r="L61" s="79">
        <f t="shared" si="3"/>
        <v>8000</v>
      </c>
    </row>
    <row r="62" spans="1:12" ht="11.5" x14ac:dyDescent="0.25">
      <c r="A62" s="36">
        <v>5164</v>
      </c>
      <c r="B62" s="27" t="s">
        <v>46</v>
      </c>
      <c r="C62" s="38"/>
      <c r="D62" s="38"/>
      <c r="E62" s="38"/>
      <c r="F62" s="78">
        <f t="shared" si="0"/>
        <v>0</v>
      </c>
      <c r="G62" s="38"/>
      <c r="H62" s="38"/>
      <c r="I62" s="38"/>
      <c r="J62" s="78">
        <f t="shared" si="2"/>
        <v>0</v>
      </c>
      <c r="K62" s="38"/>
      <c r="L62" s="79">
        <f t="shared" si="3"/>
        <v>0</v>
      </c>
    </row>
    <row r="63" spans="1:12" ht="11.5" x14ac:dyDescent="0.25">
      <c r="A63" s="36">
        <v>5166</v>
      </c>
      <c r="B63" s="27" t="s">
        <v>47</v>
      </c>
      <c r="C63" s="38"/>
      <c r="D63" s="38"/>
      <c r="E63" s="38"/>
      <c r="F63" s="78">
        <f t="shared" si="0"/>
        <v>0</v>
      </c>
      <c r="G63" s="38"/>
      <c r="H63" s="38"/>
      <c r="I63" s="38"/>
      <c r="J63" s="78">
        <f t="shared" si="2"/>
        <v>0</v>
      </c>
      <c r="K63" s="38"/>
      <c r="L63" s="79">
        <f t="shared" si="3"/>
        <v>0</v>
      </c>
    </row>
    <row r="64" spans="1:12" ht="11.5" x14ac:dyDescent="0.25">
      <c r="A64" s="36">
        <v>5167</v>
      </c>
      <c r="B64" s="27" t="s">
        <v>48</v>
      </c>
      <c r="C64" s="38"/>
      <c r="D64" s="38"/>
      <c r="E64" s="38"/>
      <c r="F64" s="78">
        <f t="shared" si="0"/>
        <v>0</v>
      </c>
      <c r="G64" s="38">
        <v>3000</v>
      </c>
      <c r="H64" s="38"/>
      <c r="I64" s="38"/>
      <c r="J64" s="78">
        <f t="shared" si="2"/>
        <v>3000</v>
      </c>
      <c r="K64" s="38"/>
      <c r="L64" s="79">
        <f t="shared" si="3"/>
        <v>3000</v>
      </c>
    </row>
    <row r="65" spans="1:12" ht="11.5" x14ac:dyDescent="0.25">
      <c r="A65" s="36"/>
      <c r="B65" s="27" t="s">
        <v>109</v>
      </c>
      <c r="C65" s="38"/>
      <c r="D65" s="38"/>
      <c r="E65" s="38"/>
      <c r="F65" s="78">
        <f t="shared" si="0"/>
        <v>0</v>
      </c>
      <c r="G65" s="38"/>
      <c r="H65" s="38"/>
      <c r="I65" s="38"/>
      <c r="J65" s="78">
        <f t="shared" si="2"/>
        <v>0</v>
      </c>
      <c r="K65" s="38"/>
      <c r="L65" s="79">
        <f t="shared" si="3"/>
        <v>0</v>
      </c>
    </row>
    <row r="66" spans="1:12" ht="12" x14ac:dyDescent="0.3">
      <c r="A66" s="32">
        <v>5169</v>
      </c>
      <c r="B66" s="39" t="s">
        <v>49</v>
      </c>
      <c r="C66" s="82">
        <f>SUM(C67:C72)</f>
        <v>0</v>
      </c>
      <c r="D66" s="82">
        <f>SUM(D67:D72)</f>
        <v>0</v>
      </c>
      <c r="E66" s="82">
        <f>SUM(E67:E72)</f>
        <v>0</v>
      </c>
      <c r="F66" s="78">
        <f t="shared" si="0"/>
        <v>0</v>
      </c>
      <c r="G66" s="82">
        <f>SUM(G67:G72)</f>
        <v>24100</v>
      </c>
      <c r="H66" s="82">
        <f>SUM(H67:H72)</f>
        <v>5000</v>
      </c>
      <c r="I66" s="82">
        <f>SUM(I67:I72)</f>
        <v>0</v>
      </c>
      <c r="J66" s="78">
        <f t="shared" si="2"/>
        <v>29100</v>
      </c>
      <c r="K66" s="82">
        <f>SUM(K67:K72)</f>
        <v>0</v>
      </c>
      <c r="L66" s="79">
        <f t="shared" si="3"/>
        <v>29100</v>
      </c>
    </row>
    <row r="67" spans="1:12" ht="11.5" x14ac:dyDescent="0.25">
      <c r="A67" s="36" t="s">
        <v>0</v>
      </c>
      <c r="B67" s="27" t="s">
        <v>50</v>
      </c>
      <c r="C67" s="38"/>
      <c r="D67" s="38"/>
      <c r="E67" s="38"/>
      <c r="F67" s="78">
        <f t="shared" si="0"/>
        <v>0</v>
      </c>
      <c r="G67" s="38">
        <v>17100</v>
      </c>
      <c r="H67" s="38">
        <v>5000</v>
      </c>
      <c r="I67" s="38"/>
      <c r="J67" s="78">
        <f t="shared" si="2"/>
        <v>22100</v>
      </c>
      <c r="K67" s="38"/>
      <c r="L67" s="79">
        <f t="shared" si="3"/>
        <v>22100</v>
      </c>
    </row>
    <row r="68" spans="1:12" ht="11.5" x14ac:dyDescent="0.25">
      <c r="A68" s="36" t="s">
        <v>0</v>
      </c>
      <c r="B68" s="27" t="s">
        <v>51</v>
      </c>
      <c r="C68" s="38"/>
      <c r="D68" s="38"/>
      <c r="E68" s="38"/>
      <c r="F68" s="78">
        <f t="shared" si="0"/>
        <v>0</v>
      </c>
      <c r="G68" s="38">
        <v>2000</v>
      </c>
      <c r="H68" s="38"/>
      <c r="I68" s="38"/>
      <c r="J68" s="78">
        <f t="shared" si="2"/>
        <v>2000</v>
      </c>
      <c r="K68" s="38"/>
      <c r="L68" s="79">
        <f t="shared" si="3"/>
        <v>2000</v>
      </c>
    </row>
    <row r="69" spans="1:12" ht="11.5" x14ac:dyDescent="0.25">
      <c r="A69" s="36"/>
      <c r="B69" s="27" t="s">
        <v>52</v>
      </c>
      <c r="C69" s="38"/>
      <c r="D69" s="38"/>
      <c r="E69" s="38"/>
      <c r="F69" s="78">
        <f t="shared" ref="F69:F132" si="4">+C69+D69+E69</f>
        <v>0</v>
      </c>
      <c r="G69" s="38">
        <v>5000</v>
      </c>
      <c r="H69" s="38"/>
      <c r="I69" s="38"/>
      <c r="J69" s="78">
        <f t="shared" si="2"/>
        <v>5000</v>
      </c>
      <c r="K69" s="38"/>
      <c r="L69" s="79">
        <f t="shared" si="3"/>
        <v>5000</v>
      </c>
    </row>
    <row r="70" spans="1:12" ht="11.5" x14ac:dyDescent="0.25">
      <c r="A70" s="36" t="s">
        <v>0</v>
      </c>
      <c r="B70" s="27" t="s">
        <v>53</v>
      </c>
      <c r="C70" s="38"/>
      <c r="D70" s="38"/>
      <c r="E70" s="38"/>
      <c r="F70" s="78">
        <f t="shared" si="4"/>
        <v>0</v>
      </c>
      <c r="G70" s="38"/>
      <c r="H70" s="38"/>
      <c r="I70" s="38"/>
      <c r="J70" s="78">
        <f t="shared" si="2"/>
        <v>0</v>
      </c>
      <c r="K70" s="38"/>
      <c r="L70" s="79">
        <f t="shared" si="3"/>
        <v>0</v>
      </c>
    </row>
    <row r="71" spans="1:12" ht="11.5" x14ac:dyDescent="0.25">
      <c r="A71" s="36"/>
      <c r="B71" s="27" t="s">
        <v>54</v>
      </c>
      <c r="C71" s="38"/>
      <c r="D71" s="38"/>
      <c r="E71" s="38"/>
      <c r="F71" s="78">
        <f t="shared" si="4"/>
        <v>0</v>
      </c>
      <c r="G71" s="38"/>
      <c r="H71" s="38"/>
      <c r="I71" s="38"/>
      <c r="J71" s="78">
        <f t="shared" ref="J71:J88" si="5">+G71+H71+I71</f>
        <v>0</v>
      </c>
      <c r="K71" s="38"/>
      <c r="L71" s="79">
        <f t="shared" ref="L71:L134" si="6">+F71+J71+K71</f>
        <v>0</v>
      </c>
    </row>
    <row r="72" spans="1:12" ht="11.5" x14ac:dyDescent="0.25">
      <c r="A72" s="36"/>
      <c r="B72" s="27"/>
      <c r="C72" s="38"/>
      <c r="D72" s="38"/>
      <c r="E72" s="38"/>
      <c r="F72" s="78">
        <f t="shared" si="4"/>
        <v>0</v>
      </c>
      <c r="G72" s="38"/>
      <c r="H72" s="38"/>
      <c r="I72" s="38"/>
      <c r="J72" s="78">
        <f t="shared" si="5"/>
        <v>0</v>
      </c>
      <c r="K72" s="38"/>
      <c r="L72" s="79">
        <f t="shared" si="6"/>
        <v>0</v>
      </c>
    </row>
    <row r="73" spans="1:12" ht="11.5" x14ac:dyDescent="0.25">
      <c r="A73" s="36">
        <v>5171</v>
      </c>
      <c r="B73" s="27" t="s">
        <v>55</v>
      </c>
      <c r="C73" s="38"/>
      <c r="D73" s="38"/>
      <c r="E73" s="38"/>
      <c r="F73" s="78">
        <f t="shared" si="4"/>
        <v>0</v>
      </c>
      <c r="G73" s="38">
        <v>52000</v>
      </c>
      <c r="H73" s="38"/>
      <c r="I73" s="38"/>
      <c r="J73" s="78">
        <f t="shared" si="5"/>
        <v>52000</v>
      </c>
      <c r="K73" s="38"/>
      <c r="L73" s="79">
        <f t="shared" si="6"/>
        <v>52000</v>
      </c>
    </row>
    <row r="74" spans="1:12" ht="11.5" x14ac:dyDescent="0.25">
      <c r="A74" s="32">
        <v>5172</v>
      </c>
      <c r="B74" s="27" t="s">
        <v>56</v>
      </c>
      <c r="C74" s="38"/>
      <c r="D74" s="38"/>
      <c r="E74" s="38"/>
      <c r="F74" s="78">
        <f t="shared" si="4"/>
        <v>0</v>
      </c>
      <c r="G74" s="38"/>
      <c r="H74" s="38"/>
      <c r="I74" s="38"/>
      <c r="J74" s="78">
        <f t="shared" si="5"/>
        <v>0</v>
      </c>
      <c r="K74" s="38"/>
      <c r="L74" s="79">
        <f t="shared" si="6"/>
        <v>0</v>
      </c>
    </row>
    <row r="75" spans="1:12" ht="11.5" x14ac:dyDescent="0.25">
      <c r="A75" s="36"/>
      <c r="B75" s="27" t="s">
        <v>135</v>
      </c>
      <c r="C75" s="38"/>
      <c r="D75" s="38"/>
      <c r="E75" s="38"/>
      <c r="F75" s="78">
        <f t="shared" si="4"/>
        <v>0</v>
      </c>
      <c r="G75" s="38"/>
      <c r="H75" s="38"/>
      <c r="I75" s="38"/>
      <c r="J75" s="78">
        <f t="shared" si="5"/>
        <v>0</v>
      </c>
      <c r="K75" s="38"/>
      <c r="L75" s="79">
        <f t="shared" si="6"/>
        <v>0</v>
      </c>
    </row>
    <row r="76" spans="1:12" ht="12" x14ac:dyDescent="0.3">
      <c r="A76" s="32">
        <v>5362</v>
      </c>
      <c r="B76" s="39" t="s">
        <v>57</v>
      </c>
      <c r="C76" s="82">
        <f>SUM(C77:C79)</f>
        <v>0</v>
      </c>
      <c r="D76" s="82">
        <f>SUM(D77:D79)</f>
        <v>0</v>
      </c>
      <c r="E76" s="82">
        <f>SUM(E77:E79)</f>
        <v>0</v>
      </c>
      <c r="F76" s="78">
        <f t="shared" si="4"/>
        <v>0</v>
      </c>
      <c r="G76" s="82">
        <f>SUM(G77:G79)</f>
        <v>0</v>
      </c>
      <c r="H76" s="82">
        <f>SUM(H77:H79)</f>
        <v>0</v>
      </c>
      <c r="I76" s="82">
        <f>SUM(I77:I79)</f>
        <v>0</v>
      </c>
      <c r="J76" s="78">
        <f t="shared" si="5"/>
        <v>0</v>
      </c>
      <c r="K76" s="82">
        <f>SUM(K77:K79)</f>
        <v>0</v>
      </c>
      <c r="L76" s="79">
        <f t="shared" si="6"/>
        <v>0</v>
      </c>
    </row>
    <row r="77" spans="1:12" ht="11.5" x14ac:dyDescent="0.25">
      <c r="A77" s="36"/>
      <c r="B77" s="27" t="s">
        <v>58</v>
      </c>
      <c r="C77" s="38"/>
      <c r="D77" s="38"/>
      <c r="E77" s="38"/>
      <c r="F77" s="78">
        <f t="shared" si="4"/>
        <v>0</v>
      </c>
      <c r="G77" s="38"/>
      <c r="H77" s="38"/>
      <c r="I77" s="38"/>
      <c r="J77" s="78">
        <f t="shared" si="5"/>
        <v>0</v>
      </c>
      <c r="K77" s="38"/>
      <c r="L77" s="79">
        <f t="shared" si="6"/>
        <v>0</v>
      </c>
    </row>
    <row r="78" spans="1:12" ht="11.5" x14ac:dyDescent="0.25">
      <c r="A78" s="36"/>
      <c r="B78" s="27" t="s">
        <v>59</v>
      </c>
      <c r="C78" s="38"/>
      <c r="D78" s="38"/>
      <c r="E78" s="38"/>
      <c r="F78" s="78">
        <f t="shared" si="4"/>
        <v>0</v>
      </c>
      <c r="G78" s="38"/>
      <c r="H78" s="38"/>
      <c r="I78" s="38"/>
      <c r="J78" s="78">
        <f t="shared" si="5"/>
        <v>0</v>
      </c>
      <c r="K78" s="38"/>
      <c r="L78" s="79">
        <f t="shared" si="6"/>
        <v>0</v>
      </c>
    </row>
    <row r="79" spans="1:12" ht="11.5" x14ac:dyDescent="0.25">
      <c r="A79" s="36"/>
      <c r="B79" s="27" t="s">
        <v>60</v>
      </c>
      <c r="C79" s="38"/>
      <c r="D79" s="38"/>
      <c r="E79" s="38"/>
      <c r="F79" s="78">
        <f t="shared" si="4"/>
        <v>0</v>
      </c>
      <c r="G79" s="38"/>
      <c r="H79" s="38"/>
      <c r="I79" s="38"/>
      <c r="J79" s="78">
        <f t="shared" si="5"/>
        <v>0</v>
      </c>
      <c r="K79" s="38"/>
      <c r="L79" s="79">
        <f t="shared" si="6"/>
        <v>0</v>
      </c>
    </row>
    <row r="80" spans="1:12" ht="11.5" x14ac:dyDescent="0.25">
      <c r="A80" s="41" t="s">
        <v>0</v>
      </c>
      <c r="B80" s="42" t="s">
        <v>61</v>
      </c>
      <c r="C80" s="78">
        <f>SUM(C81:C87)</f>
        <v>0</v>
      </c>
      <c r="D80" s="78">
        <f>SUM(D81:D87)</f>
        <v>0</v>
      </c>
      <c r="E80" s="78">
        <f>SUM(E81:E87)</f>
        <v>0</v>
      </c>
      <c r="F80" s="78">
        <f t="shared" si="4"/>
        <v>0</v>
      </c>
      <c r="G80" s="78">
        <f>SUM(G81:G87)</f>
        <v>71000</v>
      </c>
      <c r="H80" s="78">
        <f>SUM(H81:H87)</f>
        <v>0</v>
      </c>
      <c r="I80" s="78">
        <f>SUM(I81:I87)</f>
        <v>0</v>
      </c>
      <c r="J80" s="78">
        <f t="shared" si="5"/>
        <v>71000</v>
      </c>
      <c r="K80" s="78">
        <f>SUM(K81:K87)</f>
        <v>0</v>
      </c>
      <c r="L80" s="79">
        <f t="shared" si="6"/>
        <v>71000</v>
      </c>
    </row>
    <row r="81" spans="1:12" ht="11.5" x14ac:dyDescent="0.25">
      <c r="A81" s="36">
        <v>5173</v>
      </c>
      <c r="B81" s="27" t="s">
        <v>62</v>
      </c>
      <c r="C81" s="38"/>
      <c r="D81" s="38"/>
      <c r="E81" s="38"/>
      <c r="F81" s="78">
        <f t="shared" si="4"/>
        <v>0</v>
      </c>
      <c r="G81" s="38">
        <v>500</v>
      </c>
      <c r="H81" s="38"/>
      <c r="I81" s="38"/>
      <c r="J81" s="78">
        <f t="shared" si="5"/>
        <v>500</v>
      </c>
      <c r="K81" s="38"/>
      <c r="L81" s="79">
        <f t="shared" si="6"/>
        <v>500</v>
      </c>
    </row>
    <row r="82" spans="1:12" ht="11.5" x14ac:dyDescent="0.25">
      <c r="A82" s="36">
        <v>5175</v>
      </c>
      <c r="B82" s="27" t="s">
        <v>63</v>
      </c>
      <c r="C82" s="38"/>
      <c r="D82" s="38"/>
      <c r="E82" s="38"/>
      <c r="F82" s="78">
        <f t="shared" si="4"/>
        <v>0</v>
      </c>
      <c r="G82" s="38"/>
      <c r="H82" s="38"/>
      <c r="I82" s="38"/>
      <c r="J82" s="78">
        <f t="shared" si="5"/>
        <v>0</v>
      </c>
      <c r="K82" s="38"/>
      <c r="L82" s="79">
        <f t="shared" si="6"/>
        <v>0</v>
      </c>
    </row>
    <row r="83" spans="1:12" ht="11.5" x14ac:dyDescent="0.25">
      <c r="A83" s="36">
        <v>5191</v>
      </c>
      <c r="B83" s="27" t="s">
        <v>64</v>
      </c>
      <c r="C83" s="38"/>
      <c r="D83" s="38"/>
      <c r="E83" s="38"/>
      <c r="F83" s="78">
        <f t="shared" si="4"/>
        <v>0</v>
      </c>
      <c r="G83" s="38"/>
      <c r="H83" s="38"/>
      <c r="I83" s="38"/>
      <c r="J83" s="78">
        <f t="shared" si="5"/>
        <v>0</v>
      </c>
      <c r="K83" s="38"/>
      <c r="L83" s="79">
        <f t="shared" si="6"/>
        <v>0</v>
      </c>
    </row>
    <row r="84" spans="1:12" ht="11.5" x14ac:dyDescent="0.25">
      <c r="A84" s="36">
        <v>7551</v>
      </c>
      <c r="B84" s="27" t="s">
        <v>65</v>
      </c>
      <c r="C84" s="38"/>
      <c r="D84" s="38"/>
      <c r="E84" s="38"/>
      <c r="F84" s="78">
        <f t="shared" si="4"/>
        <v>0</v>
      </c>
      <c r="G84" s="38">
        <v>70500</v>
      </c>
      <c r="H84" s="38"/>
      <c r="I84" s="38"/>
      <c r="J84" s="78">
        <f t="shared" si="5"/>
        <v>70500</v>
      </c>
      <c r="K84" s="38"/>
      <c r="L84" s="79">
        <f t="shared" si="6"/>
        <v>70500</v>
      </c>
    </row>
    <row r="85" spans="1:12" ht="11.5" x14ac:dyDescent="0.25">
      <c r="A85" s="36">
        <v>5192</v>
      </c>
      <c r="B85" s="27" t="s">
        <v>66</v>
      </c>
      <c r="C85" s="38"/>
      <c r="D85" s="38"/>
      <c r="E85" s="38"/>
      <c r="F85" s="78">
        <f t="shared" si="4"/>
        <v>0</v>
      </c>
      <c r="G85" s="38"/>
      <c r="H85" s="38"/>
      <c r="I85" s="38"/>
      <c r="J85" s="78">
        <f t="shared" si="5"/>
        <v>0</v>
      </c>
      <c r="K85" s="38"/>
      <c r="L85" s="79">
        <f t="shared" si="6"/>
        <v>0</v>
      </c>
    </row>
    <row r="86" spans="1:12" ht="11.5" x14ac:dyDescent="0.25">
      <c r="A86" s="36">
        <v>5909</v>
      </c>
      <c r="B86" s="27" t="s">
        <v>67</v>
      </c>
      <c r="C86" s="38"/>
      <c r="D86" s="38"/>
      <c r="E86" s="38"/>
      <c r="F86" s="78">
        <f t="shared" si="4"/>
        <v>0</v>
      </c>
      <c r="G86" s="38"/>
      <c r="H86" s="38"/>
      <c r="I86" s="38"/>
      <c r="J86" s="78">
        <f t="shared" si="5"/>
        <v>0</v>
      </c>
      <c r="K86" s="38"/>
      <c r="L86" s="79">
        <f t="shared" si="6"/>
        <v>0</v>
      </c>
    </row>
    <row r="87" spans="1:12" ht="11.5" x14ac:dyDescent="0.25">
      <c r="A87" s="36"/>
      <c r="B87" s="27" t="s">
        <v>136</v>
      </c>
      <c r="C87" s="38"/>
      <c r="D87" s="38"/>
      <c r="E87" s="38"/>
      <c r="F87" s="78">
        <f t="shared" si="4"/>
        <v>0</v>
      </c>
      <c r="G87" s="38"/>
      <c r="H87" s="38"/>
      <c r="I87" s="38"/>
      <c r="J87" s="78">
        <f t="shared" si="5"/>
        <v>0</v>
      </c>
      <c r="K87" s="38"/>
      <c r="L87" s="79">
        <f t="shared" si="6"/>
        <v>0</v>
      </c>
    </row>
    <row r="88" spans="1:12" ht="11.5" x14ac:dyDescent="0.25">
      <c r="A88" s="81"/>
      <c r="B88" s="29" t="s">
        <v>68</v>
      </c>
      <c r="C88" s="82">
        <f>C5+C16+C27+C30+C48+C55+C80</f>
        <v>5249818</v>
      </c>
      <c r="D88" s="82">
        <f>D5+D16+D27+D30+D48+D55+D80</f>
        <v>0</v>
      </c>
      <c r="E88" s="82">
        <f>E5+E16+E27+E30+E48+E55+E80</f>
        <v>0</v>
      </c>
      <c r="F88" s="78">
        <f t="shared" si="4"/>
        <v>5249818</v>
      </c>
      <c r="G88" s="82">
        <f>G5+G16+G27+G30+G48+G55+G80</f>
        <v>1065710</v>
      </c>
      <c r="H88" s="82">
        <v>22000</v>
      </c>
      <c r="I88" s="82">
        <f>I5+I16+I27+I30+I48+I55+I80</f>
        <v>0</v>
      </c>
      <c r="J88" s="78">
        <f t="shared" si="5"/>
        <v>1087710</v>
      </c>
      <c r="K88" s="82"/>
      <c r="L88" s="79">
        <f t="shared" si="6"/>
        <v>6337528</v>
      </c>
    </row>
    <row r="89" spans="1:12" ht="12" x14ac:dyDescent="0.3">
      <c r="A89" s="45"/>
      <c r="B89" s="39" t="s">
        <v>69</v>
      </c>
      <c r="C89" s="82">
        <f>SUM(C90:C91)</f>
        <v>0</v>
      </c>
      <c r="D89" s="82">
        <f>SUM(D90:D91)</f>
        <v>0</v>
      </c>
      <c r="E89" s="82">
        <f>SUM(E90:E91)</f>
        <v>0</v>
      </c>
      <c r="F89" s="78">
        <f t="shared" si="4"/>
        <v>0</v>
      </c>
      <c r="G89" s="82">
        <f>SUM(G90:G91)</f>
        <v>0</v>
      </c>
      <c r="H89" s="82">
        <f>SUM(H90:H91)</f>
        <v>0</v>
      </c>
      <c r="I89" s="82">
        <f>SUM(I90:I91)</f>
        <v>0</v>
      </c>
      <c r="J89" s="82">
        <f>SUM(J90:J91)</f>
        <v>0</v>
      </c>
      <c r="K89" s="82">
        <f>SUM(K90:K91)</f>
        <v>0</v>
      </c>
      <c r="L89" s="79">
        <f t="shared" si="6"/>
        <v>0</v>
      </c>
    </row>
    <row r="90" spans="1:12" ht="11.5" x14ac:dyDescent="0.25">
      <c r="A90" s="36">
        <v>6122</v>
      </c>
      <c r="B90" s="27" t="s">
        <v>70</v>
      </c>
      <c r="C90" s="38"/>
      <c r="D90" s="38"/>
      <c r="E90" s="38"/>
      <c r="F90" s="78">
        <f t="shared" si="4"/>
        <v>0</v>
      </c>
      <c r="G90" s="38"/>
      <c r="H90" s="38"/>
      <c r="I90" s="38"/>
      <c r="J90" s="78">
        <f>+G90+H90+I90</f>
        <v>0</v>
      </c>
      <c r="K90" s="38"/>
      <c r="L90" s="79">
        <f t="shared" si="6"/>
        <v>0</v>
      </c>
    </row>
    <row r="91" spans="1:12" ht="11.5" x14ac:dyDescent="0.25">
      <c r="A91" s="36"/>
      <c r="B91" s="27"/>
      <c r="C91" s="38"/>
      <c r="D91" s="38"/>
      <c r="E91" s="38"/>
      <c r="F91" s="78">
        <f t="shared" si="4"/>
        <v>0</v>
      </c>
      <c r="G91" s="38"/>
      <c r="H91" s="38"/>
      <c r="I91" s="38"/>
      <c r="J91" s="78">
        <f t="shared" ref="J91:J142" si="7">+G91+H91+I91</f>
        <v>0</v>
      </c>
      <c r="K91" s="38"/>
      <c r="L91" s="79">
        <f t="shared" si="6"/>
        <v>0</v>
      </c>
    </row>
    <row r="92" spans="1:12" ht="11.5" x14ac:dyDescent="0.25">
      <c r="A92" s="43"/>
      <c r="B92" s="44" t="s">
        <v>173</v>
      </c>
      <c r="C92" s="46">
        <f>+C88+C89</f>
        <v>5249818</v>
      </c>
      <c r="D92" s="46">
        <f>+D88+D89</f>
        <v>0</v>
      </c>
      <c r="E92" s="46">
        <f>+E88+E89</f>
        <v>0</v>
      </c>
      <c r="F92" s="47">
        <f t="shared" si="4"/>
        <v>5249818</v>
      </c>
      <c r="G92" s="46">
        <f>+G88+G89</f>
        <v>1065710</v>
      </c>
      <c r="H92" s="46">
        <f>+H88+H89</f>
        <v>22000</v>
      </c>
      <c r="I92" s="46">
        <f>+I88+I89</f>
        <v>0</v>
      </c>
      <c r="J92" s="47">
        <f t="shared" si="7"/>
        <v>1087710</v>
      </c>
      <c r="K92" s="46">
        <f>+K88+K89</f>
        <v>0</v>
      </c>
      <c r="L92" s="48">
        <f>+F92+J92+K92</f>
        <v>6337528</v>
      </c>
    </row>
    <row r="93" spans="1:12" ht="11.5" x14ac:dyDescent="0.25">
      <c r="A93" s="27"/>
      <c r="B93" s="27" t="s">
        <v>179</v>
      </c>
      <c r="C93" s="30"/>
      <c r="D93" s="30"/>
      <c r="E93" s="30"/>
      <c r="F93" s="78">
        <f t="shared" si="4"/>
        <v>0</v>
      </c>
      <c r="G93" s="30"/>
      <c r="H93" s="30"/>
      <c r="I93" s="30"/>
      <c r="J93" s="78">
        <f t="shared" si="7"/>
        <v>0</v>
      </c>
      <c r="K93" s="30"/>
      <c r="L93" s="79">
        <f t="shared" si="6"/>
        <v>0</v>
      </c>
    </row>
    <row r="94" spans="1:12" ht="11.5" x14ac:dyDescent="0.25">
      <c r="A94" s="36"/>
      <c r="B94" s="29" t="s">
        <v>115</v>
      </c>
      <c r="C94" s="78">
        <f>C95+C103+C107+C111+C113</f>
        <v>0</v>
      </c>
      <c r="D94" s="78">
        <f>D95+D103+D107+D111+D113</f>
        <v>0</v>
      </c>
      <c r="E94" s="78">
        <f>E95+E103+E107+E111+E113</f>
        <v>0</v>
      </c>
      <c r="F94" s="78">
        <f t="shared" si="4"/>
        <v>0</v>
      </c>
      <c r="G94" s="78">
        <f>G95+G103+G107+G111+G113</f>
        <v>417000</v>
      </c>
      <c r="H94" s="78">
        <f>H95+H103+H107+H111+H113</f>
        <v>0</v>
      </c>
      <c r="I94" s="78">
        <f>I95+I103+I107+I111+I113</f>
        <v>0</v>
      </c>
      <c r="J94" s="78">
        <f t="shared" si="7"/>
        <v>417000</v>
      </c>
      <c r="K94" s="78"/>
      <c r="L94" s="79">
        <f t="shared" si="6"/>
        <v>417000</v>
      </c>
    </row>
    <row r="95" spans="1:12" ht="12" x14ac:dyDescent="0.3">
      <c r="A95" s="32">
        <v>2111</v>
      </c>
      <c r="B95" s="33" t="s">
        <v>71</v>
      </c>
      <c r="C95" s="80">
        <f>SUM(C96:C102)</f>
        <v>0</v>
      </c>
      <c r="D95" s="80">
        <f>SUM(D96:D102)</f>
        <v>0</v>
      </c>
      <c r="E95" s="80">
        <f>SUM(E96:E102)</f>
        <v>0</v>
      </c>
      <c r="F95" s="78">
        <f t="shared" si="4"/>
        <v>0</v>
      </c>
      <c r="G95" s="80">
        <f>SUM(G96:G102)</f>
        <v>417000</v>
      </c>
      <c r="H95" s="80">
        <f>SUM(H96:H102)</f>
        <v>0</v>
      </c>
      <c r="I95" s="80">
        <f>SUM(I96:I102)</f>
        <v>0</v>
      </c>
      <c r="J95" s="78">
        <f t="shared" si="7"/>
        <v>417000</v>
      </c>
      <c r="K95" s="80"/>
      <c r="L95" s="79">
        <f t="shared" si="6"/>
        <v>417000</v>
      </c>
    </row>
    <row r="96" spans="1:12" ht="11.5" x14ac:dyDescent="0.25">
      <c r="A96" s="32"/>
      <c r="B96" s="49" t="s">
        <v>140</v>
      </c>
      <c r="C96" s="34"/>
      <c r="D96" s="34"/>
      <c r="E96" s="34"/>
      <c r="F96" s="78">
        <f t="shared" si="4"/>
        <v>0</v>
      </c>
      <c r="G96" s="50">
        <v>70000</v>
      </c>
      <c r="H96" s="50"/>
      <c r="I96" s="50"/>
      <c r="J96" s="78">
        <f t="shared" si="7"/>
        <v>70000</v>
      </c>
      <c r="K96" s="50"/>
      <c r="L96" s="79">
        <f t="shared" si="6"/>
        <v>70000</v>
      </c>
    </row>
    <row r="97" spans="1:12" ht="11.5" x14ac:dyDescent="0.25">
      <c r="A97" s="36" t="s">
        <v>0</v>
      </c>
      <c r="B97" s="49" t="s">
        <v>141</v>
      </c>
      <c r="C97" s="38"/>
      <c r="D97" s="38"/>
      <c r="E97" s="38"/>
      <c r="F97" s="78">
        <f t="shared" si="4"/>
        <v>0</v>
      </c>
      <c r="G97" s="38">
        <v>347000</v>
      </c>
      <c r="H97" s="35"/>
      <c r="I97" s="38"/>
      <c r="J97" s="78">
        <f t="shared" si="7"/>
        <v>347000</v>
      </c>
      <c r="K97" s="35"/>
      <c r="L97" s="79">
        <f t="shared" si="6"/>
        <v>347000</v>
      </c>
    </row>
    <row r="98" spans="1:12" ht="11.5" x14ac:dyDescent="0.25">
      <c r="A98" s="36"/>
      <c r="B98" s="49" t="s">
        <v>142</v>
      </c>
      <c r="C98" s="38"/>
      <c r="D98" s="38"/>
      <c r="E98" s="38"/>
      <c r="F98" s="78">
        <f t="shared" si="4"/>
        <v>0</v>
      </c>
      <c r="G98" s="38"/>
      <c r="H98" s="35"/>
      <c r="I98" s="38"/>
      <c r="J98" s="78">
        <f t="shared" si="7"/>
        <v>0</v>
      </c>
      <c r="K98" s="35"/>
      <c r="L98" s="79">
        <f t="shared" si="6"/>
        <v>0</v>
      </c>
    </row>
    <row r="99" spans="1:12" ht="11.5" x14ac:dyDescent="0.25">
      <c r="A99" s="36"/>
      <c r="B99" s="49" t="s">
        <v>143</v>
      </c>
      <c r="C99" s="38"/>
      <c r="D99" s="38"/>
      <c r="E99" s="38"/>
      <c r="F99" s="78">
        <f t="shared" si="4"/>
        <v>0</v>
      </c>
      <c r="G99" s="38"/>
      <c r="H99" s="35"/>
      <c r="I99" s="38"/>
      <c r="J99" s="78">
        <f t="shared" si="7"/>
        <v>0</v>
      </c>
      <c r="K99" s="35"/>
      <c r="L99" s="79">
        <f t="shared" si="6"/>
        <v>0</v>
      </c>
    </row>
    <row r="100" spans="1:12" ht="11.5" x14ac:dyDescent="0.25">
      <c r="A100" s="36"/>
      <c r="B100" s="49" t="s">
        <v>144</v>
      </c>
      <c r="C100" s="38"/>
      <c r="D100" s="38"/>
      <c r="E100" s="38"/>
      <c r="F100" s="78">
        <f t="shared" si="4"/>
        <v>0</v>
      </c>
      <c r="G100" s="35"/>
      <c r="H100" s="35"/>
      <c r="I100" s="35"/>
      <c r="J100" s="78">
        <f t="shared" si="7"/>
        <v>0</v>
      </c>
      <c r="K100" s="35"/>
      <c r="L100" s="79">
        <f t="shared" si="6"/>
        <v>0</v>
      </c>
    </row>
    <row r="101" spans="1:12" ht="11.5" x14ac:dyDescent="0.25">
      <c r="A101" s="36"/>
      <c r="B101" s="49" t="s">
        <v>145</v>
      </c>
      <c r="C101" s="30"/>
      <c r="D101" s="30"/>
      <c r="E101" s="30"/>
      <c r="F101" s="78">
        <f t="shared" si="4"/>
        <v>0</v>
      </c>
      <c r="G101" s="35"/>
      <c r="H101" s="35"/>
      <c r="I101" s="35"/>
      <c r="J101" s="78">
        <f t="shared" si="7"/>
        <v>0</v>
      </c>
      <c r="K101" s="35"/>
      <c r="L101" s="79">
        <f t="shared" si="6"/>
        <v>0</v>
      </c>
    </row>
    <row r="102" spans="1:12" ht="11.5" x14ac:dyDescent="0.25">
      <c r="A102" s="36"/>
      <c r="B102" s="27"/>
      <c r="C102" s="30"/>
      <c r="D102" s="30"/>
      <c r="E102" s="30"/>
      <c r="F102" s="78">
        <f t="shared" si="4"/>
        <v>0</v>
      </c>
      <c r="G102" s="35"/>
      <c r="H102" s="35"/>
      <c r="I102" s="35"/>
      <c r="J102" s="78">
        <f t="shared" si="7"/>
        <v>0</v>
      </c>
      <c r="K102" s="35"/>
      <c r="L102" s="79">
        <f t="shared" si="6"/>
        <v>0</v>
      </c>
    </row>
    <row r="103" spans="1:12" ht="12" x14ac:dyDescent="0.3">
      <c r="A103" s="32">
        <v>2112</v>
      </c>
      <c r="B103" s="33" t="s">
        <v>72</v>
      </c>
      <c r="C103" s="80">
        <f>+C104+C105+C106</f>
        <v>0</v>
      </c>
      <c r="D103" s="80">
        <f>+D104+D105+D106</f>
        <v>0</v>
      </c>
      <c r="E103" s="80">
        <f>+E104+E105+E106</f>
        <v>0</v>
      </c>
      <c r="F103" s="78">
        <f t="shared" si="4"/>
        <v>0</v>
      </c>
      <c r="G103" s="80">
        <f>+G104+G105+G106</f>
        <v>0</v>
      </c>
      <c r="H103" s="80">
        <f>+H104+H105+H106</f>
        <v>0</v>
      </c>
      <c r="I103" s="80">
        <f>+I104+I105+I106</f>
        <v>0</v>
      </c>
      <c r="J103" s="78">
        <f t="shared" si="7"/>
        <v>0</v>
      </c>
      <c r="K103" s="80"/>
      <c r="L103" s="79">
        <f t="shared" si="6"/>
        <v>0</v>
      </c>
    </row>
    <row r="104" spans="1:12" ht="11.5" x14ac:dyDescent="0.25">
      <c r="A104" s="36"/>
      <c r="B104" s="27" t="s">
        <v>146</v>
      </c>
      <c r="C104" s="38"/>
      <c r="D104" s="38"/>
      <c r="E104" s="38"/>
      <c r="F104" s="78">
        <f t="shared" si="4"/>
        <v>0</v>
      </c>
      <c r="G104" s="38"/>
      <c r="H104" s="35"/>
      <c r="I104" s="38"/>
      <c r="J104" s="78">
        <f t="shared" si="7"/>
        <v>0</v>
      </c>
      <c r="K104" s="35"/>
      <c r="L104" s="79">
        <f t="shared" si="6"/>
        <v>0</v>
      </c>
    </row>
    <row r="105" spans="1:12" ht="11.5" x14ac:dyDescent="0.25">
      <c r="A105" s="36"/>
      <c r="B105" s="27" t="s">
        <v>147</v>
      </c>
      <c r="C105" s="38"/>
      <c r="D105" s="38"/>
      <c r="E105" s="38"/>
      <c r="F105" s="78">
        <f t="shared" si="4"/>
        <v>0</v>
      </c>
      <c r="G105" s="38"/>
      <c r="H105" s="35"/>
      <c r="I105" s="38"/>
      <c r="J105" s="78">
        <f t="shared" si="7"/>
        <v>0</v>
      </c>
      <c r="K105" s="35"/>
      <c r="L105" s="79">
        <f t="shared" si="6"/>
        <v>0</v>
      </c>
    </row>
    <row r="106" spans="1:12" ht="11.5" x14ac:dyDescent="0.25">
      <c r="A106" s="36"/>
      <c r="B106" s="27"/>
      <c r="C106" s="30"/>
      <c r="D106" s="30"/>
      <c r="E106" s="30"/>
      <c r="F106" s="78">
        <f t="shared" si="4"/>
        <v>0</v>
      </c>
      <c r="G106" s="35"/>
      <c r="H106" s="35"/>
      <c r="I106" s="35"/>
      <c r="J106" s="78">
        <f t="shared" si="7"/>
        <v>0</v>
      </c>
      <c r="K106" s="35"/>
      <c r="L106" s="79">
        <f t="shared" si="6"/>
        <v>0</v>
      </c>
    </row>
    <row r="107" spans="1:12" ht="12" x14ac:dyDescent="0.3">
      <c r="A107" s="32">
        <v>2132</v>
      </c>
      <c r="B107" s="33" t="s">
        <v>73</v>
      </c>
      <c r="C107" s="80">
        <f>SUM(C108:C110)</f>
        <v>0</v>
      </c>
      <c r="D107" s="80">
        <f>SUM(D108:D110)</f>
        <v>0</v>
      </c>
      <c r="E107" s="80">
        <f>SUM(E108:E110)</f>
        <v>0</v>
      </c>
      <c r="F107" s="78">
        <f t="shared" si="4"/>
        <v>0</v>
      </c>
      <c r="G107" s="80">
        <f>SUM(G108:G110)</f>
        <v>0</v>
      </c>
      <c r="H107" s="80">
        <f>SUM(H108:H110)</f>
        <v>0</v>
      </c>
      <c r="I107" s="80">
        <f>SUM(I108:I110)</f>
        <v>0</v>
      </c>
      <c r="J107" s="78">
        <f t="shared" si="7"/>
        <v>0</v>
      </c>
      <c r="K107" s="80"/>
      <c r="L107" s="79">
        <f t="shared" si="6"/>
        <v>0</v>
      </c>
    </row>
    <row r="108" spans="1:12" ht="11.5" x14ac:dyDescent="0.25">
      <c r="A108" s="36"/>
      <c r="B108" s="27" t="s">
        <v>149</v>
      </c>
      <c r="C108" s="30"/>
      <c r="D108" s="30"/>
      <c r="E108" s="30"/>
      <c r="F108" s="78">
        <f t="shared" si="4"/>
        <v>0</v>
      </c>
      <c r="G108" s="35"/>
      <c r="H108" s="35"/>
      <c r="I108" s="35"/>
      <c r="J108" s="78">
        <f t="shared" si="7"/>
        <v>0</v>
      </c>
      <c r="K108" s="35"/>
      <c r="L108" s="79">
        <f t="shared" si="6"/>
        <v>0</v>
      </c>
    </row>
    <row r="109" spans="1:12" ht="11.5" x14ac:dyDescent="0.25">
      <c r="A109" s="36"/>
      <c r="B109" s="27" t="s">
        <v>148</v>
      </c>
      <c r="C109" s="38"/>
      <c r="D109" s="38"/>
      <c r="E109" s="38"/>
      <c r="F109" s="78">
        <f t="shared" si="4"/>
        <v>0</v>
      </c>
      <c r="G109" s="38"/>
      <c r="H109" s="35"/>
      <c r="I109" s="38"/>
      <c r="J109" s="78">
        <f t="shared" si="7"/>
        <v>0</v>
      </c>
      <c r="K109" s="35"/>
      <c r="L109" s="79">
        <f t="shared" si="6"/>
        <v>0</v>
      </c>
    </row>
    <row r="110" spans="1:12" ht="11.5" x14ac:dyDescent="0.25">
      <c r="A110" s="36"/>
      <c r="B110" s="27"/>
      <c r="C110" s="30"/>
      <c r="D110" s="30"/>
      <c r="E110" s="30"/>
      <c r="F110" s="78">
        <f t="shared" si="4"/>
        <v>0</v>
      </c>
      <c r="G110" s="35"/>
      <c r="H110" s="35"/>
      <c r="I110" s="35"/>
      <c r="J110" s="78">
        <f t="shared" si="7"/>
        <v>0</v>
      </c>
      <c r="K110" s="35"/>
      <c r="L110" s="79">
        <f t="shared" si="6"/>
        <v>0</v>
      </c>
    </row>
    <row r="111" spans="1:12" ht="11.5" x14ac:dyDescent="0.25">
      <c r="A111" s="36">
        <v>2133</v>
      </c>
      <c r="B111" s="27" t="s">
        <v>74</v>
      </c>
      <c r="C111" s="78">
        <f>SUM(C112)</f>
        <v>0</v>
      </c>
      <c r="D111" s="78">
        <f>SUM(D112)</f>
        <v>0</v>
      </c>
      <c r="E111" s="78">
        <f>SUM(E112)</f>
        <v>0</v>
      </c>
      <c r="F111" s="78">
        <f t="shared" si="4"/>
        <v>0</v>
      </c>
      <c r="G111" s="78">
        <f>SUM(G112)</f>
        <v>0</v>
      </c>
      <c r="H111" s="78">
        <f>SUM(H112)</f>
        <v>0</v>
      </c>
      <c r="I111" s="78">
        <f>SUM(I112)</f>
        <v>0</v>
      </c>
      <c r="J111" s="78">
        <f t="shared" si="7"/>
        <v>0</v>
      </c>
      <c r="K111" s="78"/>
      <c r="L111" s="79">
        <f t="shared" si="6"/>
        <v>0</v>
      </c>
    </row>
    <row r="112" spans="1:12" ht="11.5" x14ac:dyDescent="0.25">
      <c r="A112" s="36"/>
      <c r="B112" s="27"/>
      <c r="C112" s="30"/>
      <c r="D112" s="30"/>
      <c r="E112" s="30"/>
      <c r="F112" s="78">
        <f t="shared" si="4"/>
        <v>0</v>
      </c>
      <c r="G112" s="35"/>
      <c r="H112" s="35"/>
      <c r="I112" s="35"/>
      <c r="J112" s="78">
        <f t="shared" si="7"/>
        <v>0</v>
      </c>
      <c r="K112" s="35"/>
      <c r="L112" s="79">
        <f t="shared" si="6"/>
        <v>0</v>
      </c>
    </row>
    <row r="113" spans="1:12" ht="11.5" x14ac:dyDescent="0.25">
      <c r="A113" s="36">
        <v>2141</v>
      </c>
      <c r="B113" s="27" t="s">
        <v>75</v>
      </c>
      <c r="C113" s="38"/>
      <c r="D113" s="38"/>
      <c r="E113" s="38"/>
      <c r="F113" s="78">
        <f t="shared" si="4"/>
        <v>0</v>
      </c>
      <c r="G113" s="38"/>
      <c r="H113" s="35"/>
      <c r="I113" s="38"/>
      <c r="J113" s="78">
        <f t="shared" si="7"/>
        <v>0</v>
      </c>
      <c r="K113" s="35"/>
      <c r="L113" s="79">
        <f t="shared" si="6"/>
        <v>0</v>
      </c>
    </row>
    <row r="114" spans="1:12" ht="11.5" x14ac:dyDescent="0.25">
      <c r="A114" s="36"/>
      <c r="B114" s="29" t="s">
        <v>76</v>
      </c>
      <c r="C114" s="78">
        <f>+C115+C119</f>
        <v>5249818</v>
      </c>
      <c r="D114" s="78">
        <f>+D115+D119</f>
        <v>0</v>
      </c>
      <c r="E114" s="78">
        <f>+E115+E119</f>
        <v>0</v>
      </c>
      <c r="F114" s="78">
        <f t="shared" si="4"/>
        <v>5249818</v>
      </c>
      <c r="G114" s="78">
        <f>+G115+G119</f>
        <v>648710</v>
      </c>
      <c r="H114" s="78">
        <f>+H115+H119</f>
        <v>22000</v>
      </c>
      <c r="I114" s="78">
        <f>+I115+I119</f>
        <v>0</v>
      </c>
      <c r="J114" s="78">
        <f t="shared" si="7"/>
        <v>670710</v>
      </c>
      <c r="K114" s="78"/>
      <c r="L114" s="79">
        <f t="shared" si="6"/>
        <v>5920528</v>
      </c>
    </row>
    <row r="115" spans="1:12" ht="12" x14ac:dyDescent="0.3">
      <c r="A115" s="32">
        <v>4116</v>
      </c>
      <c r="B115" s="33" t="s">
        <v>77</v>
      </c>
      <c r="C115" s="80">
        <f>SUM(C116:C118)</f>
        <v>5249818</v>
      </c>
      <c r="D115" s="80">
        <f>SUM(D116:D118)</f>
        <v>0</v>
      </c>
      <c r="E115" s="80">
        <f>SUM(E116:E118)</f>
        <v>0</v>
      </c>
      <c r="F115" s="78">
        <f t="shared" si="4"/>
        <v>5249818</v>
      </c>
      <c r="G115" s="80">
        <f>SUM(G116:G118)</f>
        <v>0</v>
      </c>
      <c r="H115" s="80">
        <f>SUM(H116:H118)</f>
        <v>0</v>
      </c>
      <c r="I115" s="80">
        <f>SUM(I116:I118)</f>
        <v>0</v>
      </c>
      <c r="J115" s="78">
        <f t="shared" si="7"/>
        <v>0</v>
      </c>
      <c r="K115" s="80"/>
      <c r="L115" s="79">
        <f t="shared" si="6"/>
        <v>5249818</v>
      </c>
    </row>
    <row r="116" spans="1:12" ht="11.5" x14ac:dyDescent="0.25">
      <c r="A116" s="36"/>
      <c r="B116" s="27" t="s">
        <v>116</v>
      </c>
      <c r="C116" s="35">
        <f>C7+C10+C13+C16+C28+C8</f>
        <v>5249818</v>
      </c>
      <c r="D116" s="35"/>
      <c r="E116" s="35"/>
      <c r="F116" s="78">
        <f t="shared" si="4"/>
        <v>5249818</v>
      </c>
      <c r="G116" s="30"/>
      <c r="H116" s="30"/>
      <c r="I116" s="30"/>
      <c r="J116" s="78">
        <f t="shared" si="7"/>
        <v>0</v>
      </c>
      <c r="K116" s="30"/>
      <c r="L116" s="79">
        <f t="shared" si="6"/>
        <v>5249818</v>
      </c>
    </row>
    <row r="117" spans="1:12" ht="11.5" x14ac:dyDescent="0.25">
      <c r="A117" s="36"/>
      <c r="B117" s="27" t="s">
        <v>108</v>
      </c>
      <c r="C117" s="38"/>
      <c r="D117" s="38"/>
      <c r="E117" s="38"/>
      <c r="F117" s="78">
        <f t="shared" si="4"/>
        <v>0</v>
      </c>
      <c r="G117" s="38"/>
      <c r="H117" s="30"/>
      <c r="I117" s="38"/>
      <c r="J117" s="78">
        <f t="shared" si="7"/>
        <v>0</v>
      </c>
      <c r="K117" s="30"/>
      <c r="L117" s="79">
        <f t="shared" si="6"/>
        <v>0</v>
      </c>
    </row>
    <row r="118" spans="1:12" ht="11.5" x14ac:dyDescent="0.25">
      <c r="A118" s="36"/>
      <c r="B118" s="27" t="s">
        <v>108</v>
      </c>
      <c r="C118" s="35"/>
      <c r="D118" s="35"/>
      <c r="E118" s="35"/>
      <c r="F118" s="78">
        <f t="shared" si="4"/>
        <v>0</v>
      </c>
      <c r="G118" s="30"/>
      <c r="H118" s="30"/>
      <c r="I118" s="30"/>
      <c r="J118" s="78">
        <f t="shared" si="7"/>
        <v>0</v>
      </c>
      <c r="K118" s="30"/>
      <c r="L118" s="79">
        <f t="shared" si="6"/>
        <v>0</v>
      </c>
    </row>
    <row r="119" spans="1:12" ht="12" x14ac:dyDescent="0.3">
      <c r="A119" s="32">
        <v>4121</v>
      </c>
      <c r="B119" s="33" t="s">
        <v>78</v>
      </c>
      <c r="C119" s="80">
        <f>SUM(C120:C125)</f>
        <v>0</v>
      </c>
      <c r="D119" s="80">
        <f>SUM(D120:D125)</f>
        <v>0</v>
      </c>
      <c r="E119" s="80">
        <f>SUM(E120:E125)</f>
        <v>0</v>
      </c>
      <c r="F119" s="78">
        <f t="shared" si="4"/>
        <v>0</v>
      </c>
      <c r="G119" s="80">
        <f>SUM(G120:G125)</f>
        <v>648710</v>
      </c>
      <c r="H119" s="80">
        <f>SUM(H120:H125)</f>
        <v>22000</v>
      </c>
      <c r="I119" s="80">
        <f>SUM(I120:I125)</f>
        <v>0</v>
      </c>
      <c r="J119" s="78">
        <f t="shared" si="7"/>
        <v>670710</v>
      </c>
      <c r="K119" s="80"/>
      <c r="L119" s="79">
        <f t="shared" si="6"/>
        <v>670710</v>
      </c>
    </row>
    <row r="120" spans="1:12" ht="11.5" x14ac:dyDescent="0.25">
      <c r="A120" s="32"/>
      <c r="B120" s="49" t="s">
        <v>79</v>
      </c>
      <c r="C120" s="34"/>
      <c r="D120" s="34"/>
      <c r="E120" s="34"/>
      <c r="F120" s="78">
        <f t="shared" si="4"/>
        <v>0</v>
      </c>
      <c r="G120" s="50">
        <v>578210</v>
      </c>
      <c r="H120" s="34"/>
      <c r="I120" s="50"/>
      <c r="J120" s="78">
        <f t="shared" si="7"/>
        <v>578210</v>
      </c>
      <c r="K120" s="34"/>
      <c r="L120" s="79">
        <f t="shared" si="6"/>
        <v>578210</v>
      </c>
    </row>
    <row r="121" spans="1:12" ht="11.5" x14ac:dyDescent="0.25">
      <c r="A121" s="36"/>
      <c r="B121" s="27" t="s">
        <v>80</v>
      </c>
      <c r="C121" s="38"/>
      <c r="D121" s="38"/>
      <c r="E121" s="38"/>
      <c r="F121" s="78">
        <f t="shared" si="4"/>
        <v>0</v>
      </c>
      <c r="G121" s="38">
        <v>70500</v>
      </c>
      <c r="H121" s="30"/>
      <c r="I121" s="38"/>
      <c r="J121" s="78">
        <f t="shared" si="7"/>
        <v>70500</v>
      </c>
      <c r="K121" s="30"/>
      <c r="L121" s="79">
        <f t="shared" si="6"/>
        <v>70500</v>
      </c>
    </row>
    <row r="122" spans="1:12" ht="11.5" x14ac:dyDescent="0.25">
      <c r="A122" s="36"/>
      <c r="B122" s="27" t="s">
        <v>81</v>
      </c>
      <c r="C122" s="38"/>
      <c r="D122" s="38"/>
      <c r="E122" s="38"/>
      <c r="F122" s="78">
        <f t="shared" si="4"/>
        <v>0</v>
      </c>
      <c r="G122" s="38"/>
      <c r="H122" s="30"/>
      <c r="I122" s="38"/>
      <c r="J122" s="78">
        <f t="shared" si="7"/>
        <v>0</v>
      </c>
      <c r="K122" s="30"/>
      <c r="L122" s="79">
        <f t="shared" si="6"/>
        <v>0</v>
      </c>
    </row>
    <row r="123" spans="1:12" ht="11.5" x14ac:dyDescent="0.25">
      <c r="A123" s="36"/>
      <c r="B123" s="27" t="s">
        <v>119</v>
      </c>
      <c r="C123" s="30"/>
      <c r="D123" s="30"/>
      <c r="E123" s="30"/>
      <c r="F123" s="78">
        <f t="shared" si="4"/>
        <v>0</v>
      </c>
      <c r="G123" s="35"/>
      <c r="H123" s="30"/>
      <c r="I123" s="35"/>
      <c r="J123" s="78">
        <f t="shared" si="7"/>
        <v>0</v>
      </c>
      <c r="K123" s="30"/>
      <c r="L123" s="79">
        <f t="shared" si="6"/>
        <v>0</v>
      </c>
    </row>
    <row r="124" spans="1:12" ht="11.5" x14ac:dyDescent="0.25">
      <c r="A124" s="36"/>
      <c r="B124" s="27" t="s">
        <v>120</v>
      </c>
      <c r="C124" s="30"/>
      <c r="D124" s="30"/>
      <c r="E124" s="30"/>
      <c r="F124" s="30">
        <f t="shared" si="4"/>
        <v>0</v>
      </c>
      <c r="G124" s="35"/>
      <c r="H124" s="30">
        <v>10000</v>
      </c>
      <c r="I124" s="35"/>
      <c r="J124" s="30">
        <f t="shared" si="7"/>
        <v>10000</v>
      </c>
      <c r="K124" s="30"/>
      <c r="L124" s="31">
        <f t="shared" si="6"/>
        <v>10000</v>
      </c>
    </row>
    <row r="125" spans="1:12" ht="11.5" x14ac:dyDescent="0.25">
      <c r="A125" s="36"/>
      <c r="B125" s="27" t="s">
        <v>121</v>
      </c>
      <c r="C125" s="30"/>
      <c r="D125" s="30"/>
      <c r="E125" s="30"/>
      <c r="F125" s="30">
        <f t="shared" si="4"/>
        <v>0</v>
      </c>
      <c r="G125" s="35"/>
      <c r="H125" s="30">
        <v>12000</v>
      </c>
      <c r="I125" s="35"/>
      <c r="J125" s="30">
        <f t="shared" si="7"/>
        <v>12000</v>
      </c>
      <c r="K125" s="30"/>
      <c r="L125" s="31">
        <f t="shared" si="6"/>
        <v>12000</v>
      </c>
    </row>
    <row r="126" spans="1:12" ht="11.5" x14ac:dyDescent="0.25">
      <c r="A126" s="36">
        <v>4133</v>
      </c>
      <c r="B126" s="29" t="s">
        <v>82</v>
      </c>
      <c r="C126" s="78">
        <f>+C127+C128+C129+C130</f>
        <v>0</v>
      </c>
      <c r="D126" s="78">
        <f>+D127+D128+D129+D130</f>
        <v>0</v>
      </c>
      <c r="E126" s="78">
        <f>+E127+E128+E129+E130</f>
        <v>0</v>
      </c>
      <c r="F126" s="78">
        <f t="shared" si="4"/>
        <v>0</v>
      </c>
      <c r="G126" s="78">
        <f>+G127+G128+G129+G130</f>
        <v>0</v>
      </c>
      <c r="H126" s="78">
        <f>+H127+H128+H129+H130</f>
        <v>0</v>
      </c>
      <c r="I126" s="78">
        <f>+I127+I128+I129+I130</f>
        <v>0</v>
      </c>
      <c r="J126" s="78">
        <f t="shared" si="7"/>
        <v>0</v>
      </c>
      <c r="K126" s="78"/>
      <c r="L126" s="79">
        <f t="shared" si="6"/>
        <v>0</v>
      </c>
    </row>
    <row r="127" spans="1:12" ht="11.5" x14ac:dyDescent="0.25">
      <c r="A127" s="36"/>
      <c r="B127" s="27" t="s">
        <v>83</v>
      </c>
      <c r="C127" s="35"/>
      <c r="D127" s="35"/>
      <c r="E127" s="35"/>
      <c r="F127" s="78">
        <f t="shared" si="4"/>
        <v>0</v>
      </c>
      <c r="G127" s="35"/>
      <c r="H127" s="35"/>
      <c r="I127" s="35"/>
      <c r="J127" s="78">
        <f t="shared" si="7"/>
        <v>0</v>
      </c>
      <c r="K127" s="35"/>
      <c r="L127" s="79">
        <f t="shared" si="6"/>
        <v>0</v>
      </c>
    </row>
    <row r="128" spans="1:12" ht="11.5" x14ac:dyDescent="0.25">
      <c r="A128" s="36"/>
      <c r="B128" s="27" t="s">
        <v>84</v>
      </c>
      <c r="C128" s="38"/>
      <c r="D128" s="38"/>
      <c r="E128" s="38"/>
      <c r="F128" s="78">
        <f t="shared" si="4"/>
        <v>0</v>
      </c>
      <c r="G128" s="38"/>
      <c r="H128" s="35"/>
      <c r="I128" s="38"/>
      <c r="J128" s="78">
        <f t="shared" si="7"/>
        <v>0</v>
      </c>
      <c r="K128" s="35"/>
      <c r="L128" s="79">
        <f t="shared" si="6"/>
        <v>0</v>
      </c>
    </row>
    <row r="129" spans="1:12" ht="11.5" x14ac:dyDescent="0.25">
      <c r="A129" s="27"/>
      <c r="B129" s="27" t="s">
        <v>117</v>
      </c>
      <c r="C129" s="38"/>
      <c r="D129" s="38"/>
      <c r="E129" s="38"/>
      <c r="F129" s="78">
        <f t="shared" si="4"/>
        <v>0</v>
      </c>
      <c r="G129" s="38"/>
      <c r="H129" s="38"/>
      <c r="I129" s="38"/>
      <c r="J129" s="78">
        <f t="shared" si="7"/>
        <v>0</v>
      </c>
      <c r="K129" s="35"/>
      <c r="L129" s="79">
        <f t="shared" si="6"/>
        <v>0</v>
      </c>
    </row>
    <row r="130" spans="1:12" ht="11.5" x14ac:dyDescent="0.25">
      <c r="A130" s="27"/>
      <c r="B130" s="27" t="s">
        <v>118</v>
      </c>
      <c r="C130" s="35"/>
      <c r="D130" s="35"/>
      <c r="E130" s="35"/>
      <c r="F130" s="78">
        <f t="shared" si="4"/>
        <v>0</v>
      </c>
      <c r="G130" s="35"/>
      <c r="H130" s="35"/>
      <c r="I130" s="35"/>
      <c r="J130" s="78">
        <f t="shared" si="7"/>
        <v>0</v>
      </c>
      <c r="K130" s="35"/>
      <c r="L130" s="79">
        <f t="shared" si="6"/>
        <v>0</v>
      </c>
    </row>
    <row r="131" spans="1:12" ht="11.5" x14ac:dyDescent="0.25">
      <c r="A131" s="51"/>
      <c r="B131" s="51" t="s">
        <v>85</v>
      </c>
      <c r="C131" s="47">
        <f>+C94+C114+C126</f>
        <v>5249818</v>
      </c>
      <c r="D131" s="47">
        <f>+D94+D114+D126</f>
        <v>0</v>
      </c>
      <c r="E131" s="47">
        <f>+E94+E114+E126</f>
        <v>0</v>
      </c>
      <c r="F131" s="47">
        <f t="shared" si="4"/>
        <v>5249818</v>
      </c>
      <c r="G131" s="47">
        <f>+G94+G114+G126</f>
        <v>1065710</v>
      </c>
      <c r="H131" s="47">
        <f>+H94+H114+H126</f>
        <v>22000</v>
      </c>
      <c r="I131" s="47">
        <f>+I94+I114+I126</f>
        <v>0</v>
      </c>
      <c r="J131" s="47">
        <f t="shared" si="7"/>
        <v>1087710</v>
      </c>
      <c r="K131" s="47">
        <f>+K94+K114+K126</f>
        <v>0</v>
      </c>
      <c r="L131" s="48">
        <f t="shared" si="6"/>
        <v>6337528</v>
      </c>
    </row>
    <row r="132" spans="1:12" ht="11.5" x14ac:dyDescent="0.25">
      <c r="A132" s="51"/>
      <c r="B132" s="51" t="s">
        <v>86</v>
      </c>
      <c r="C132" s="47">
        <f>+C131-C88</f>
        <v>0</v>
      </c>
      <c r="D132" s="47">
        <f>+D131-D88</f>
        <v>0</v>
      </c>
      <c r="E132" s="47">
        <f>+E131-E88</f>
        <v>0</v>
      </c>
      <c r="F132" s="47">
        <f t="shared" si="4"/>
        <v>0</v>
      </c>
      <c r="G132" s="47">
        <f>+G131-G88</f>
        <v>0</v>
      </c>
      <c r="H132" s="47">
        <f>+H131-H88</f>
        <v>0</v>
      </c>
      <c r="I132" s="47">
        <f>+I131-I88</f>
        <v>0</v>
      </c>
      <c r="J132" s="47">
        <f t="shared" si="7"/>
        <v>0</v>
      </c>
      <c r="K132" s="47">
        <f>+K131-K88</f>
        <v>0</v>
      </c>
      <c r="L132" s="48">
        <f t="shared" si="6"/>
        <v>0</v>
      </c>
    </row>
    <row r="133" spans="1:12" ht="12" x14ac:dyDescent="0.3">
      <c r="A133" s="27">
        <v>4216</v>
      </c>
      <c r="B133" s="33" t="s">
        <v>87</v>
      </c>
      <c r="C133" s="80">
        <f>+C134+C135+C136</f>
        <v>0</v>
      </c>
      <c r="D133" s="80">
        <f>+D134+D135+D136</f>
        <v>0</v>
      </c>
      <c r="E133" s="80">
        <f>+E134+E135+E136</f>
        <v>0</v>
      </c>
      <c r="F133" s="78">
        <f t="shared" ref="F133:F142" si="8">+C133+D133+E133</f>
        <v>0</v>
      </c>
      <c r="G133" s="80">
        <f>+G134+G135+G136</f>
        <v>0</v>
      </c>
      <c r="H133" s="80">
        <f>+H134+H135+H136</f>
        <v>0</v>
      </c>
      <c r="I133" s="80">
        <f>+I134+I135+I136</f>
        <v>0</v>
      </c>
      <c r="J133" s="78">
        <f t="shared" si="7"/>
        <v>0</v>
      </c>
      <c r="K133" s="80">
        <f>+K134+K135+K136</f>
        <v>0</v>
      </c>
      <c r="L133" s="79">
        <f t="shared" si="6"/>
        <v>0</v>
      </c>
    </row>
    <row r="134" spans="1:12" ht="11.5" x14ac:dyDescent="0.25">
      <c r="A134" s="27"/>
      <c r="B134" s="49" t="s">
        <v>88</v>
      </c>
      <c r="C134" s="38"/>
      <c r="D134" s="38"/>
      <c r="E134" s="38"/>
      <c r="F134" s="78">
        <f t="shared" si="8"/>
        <v>0</v>
      </c>
      <c r="G134" s="38"/>
      <c r="H134" s="38"/>
      <c r="I134" s="38"/>
      <c r="J134" s="78">
        <f t="shared" si="7"/>
        <v>0</v>
      </c>
      <c r="K134" s="30"/>
      <c r="L134" s="79">
        <f t="shared" si="6"/>
        <v>0</v>
      </c>
    </row>
    <row r="135" spans="1:12" ht="11.5" x14ac:dyDescent="0.25">
      <c r="A135" s="27"/>
      <c r="B135" s="49" t="s">
        <v>89</v>
      </c>
      <c r="C135" s="38"/>
      <c r="D135" s="38"/>
      <c r="E135" s="38"/>
      <c r="F135" s="78">
        <f t="shared" si="8"/>
        <v>0</v>
      </c>
      <c r="G135" s="38"/>
      <c r="H135" s="38"/>
      <c r="I135" s="38"/>
      <c r="J135" s="78">
        <f t="shared" si="7"/>
        <v>0</v>
      </c>
      <c r="K135" s="30"/>
      <c r="L135" s="79">
        <f t="shared" ref="L135:L142" si="9">+F135+J135+K135</f>
        <v>0</v>
      </c>
    </row>
    <row r="136" spans="1:12" ht="11.5" x14ac:dyDescent="0.25">
      <c r="A136" s="27"/>
      <c r="B136" s="29"/>
      <c r="C136" s="35"/>
      <c r="D136" s="35"/>
      <c r="E136" s="35"/>
      <c r="F136" s="78">
        <f t="shared" si="8"/>
        <v>0</v>
      </c>
      <c r="G136" s="30"/>
      <c r="H136" s="30"/>
      <c r="I136" s="30"/>
      <c r="J136" s="78">
        <f t="shared" si="7"/>
        <v>0</v>
      </c>
      <c r="K136" s="30"/>
      <c r="L136" s="79">
        <f t="shared" si="9"/>
        <v>0</v>
      </c>
    </row>
    <row r="137" spans="1:12" ht="12" x14ac:dyDescent="0.3">
      <c r="A137" s="49">
        <v>4221</v>
      </c>
      <c r="B137" s="33" t="s">
        <v>150</v>
      </c>
      <c r="C137" s="80">
        <f>+C138+C139+C140</f>
        <v>0</v>
      </c>
      <c r="D137" s="80">
        <f>+D138+D139+D140</f>
        <v>0</v>
      </c>
      <c r="E137" s="80">
        <f>+E138+E139+E140</f>
        <v>0</v>
      </c>
      <c r="F137" s="78">
        <f t="shared" si="8"/>
        <v>0</v>
      </c>
      <c r="G137" s="80">
        <f>+G138+G139+G140</f>
        <v>0</v>
      </c>
      <c r="H137" s="80">
        <f>+H138+H139+H140</f>
        <v>0</v>
      </c>
      <c r="I137" s="80">
        <f>+I138+I139+I140</f>
        <v>0</v>
      </c>
      <c r="J137" s="78">
        <f t="shared" si="7"/>
        <v>0</v>
      </c>
      <c r="K137" s="80">
        <f>+K138+K139+K140</f>
        <v>0</v>
      </c>
      <c r="L137" s="79">
        <f t="shared" si="9"/>
        <v>0</v>
      </c>
    </row>
    <row r="138" spans="1:12" ht="11.5" x14ac:dyDescent="0.25">
      <c r="A138" s="27"/>
      <c r="B138" s="49" t="s">
        <v>88</v>
      </c>
      <c r="C138" s="38"/>
      <c r="D138" s="38"/>
      <c r="E138" s="38"/>
      <c r="F138" s="78">
        <f t="shared" si="8"/>
        <v>0</v>
      </c>
      <c r="G138" s="38"/>
      <c r="H138" s="38"/>
      <c r="I138" s="38"/>
      <c r="J138" s="78">
        <f t="shared" si="7"/>
        <v>0</v>
      </c>
      <c r="K138" s="30"/>
      <c r="L138" s="79">
        <f t="shared" si="9"/>
        <v>0</v>
      </c>
    </row>
    <row r="139" spans="1:12" ht="11.5" x14ac:dyDescent="0.25">
      <c r="A139" s="27"/>
      <c r="B139" s="49" t="s">
        <v>89</v>
      </c>
      <c r="C139" s="38"/>
      <c r="D139" s="38"/>
      <c r="E139" s="38"/>
      <c r="F139" s="78">
        <f t="shared" si="8"/>
        <v>0</v>
      </c>
      <c r="G139" s="38"/>
      <c r="H139" s="38"/>
      <c r="I139" s="38"/>
      <c r="J139" s="78">
        <f t="shared" si="7"/>
        <v>0</v>
      </c>
      <c r="K139" s="30"/>
      <c r="L139" s="79">
        <f t="shared" si="9"/>
        <v>0</v>
      </c>
    </row>
    <row r="140" spans="1:12" ht="11.5" x14ac:dyDescent="0.25">
      <c r="A140" s="27"/>
      <c r="B140" s="27"/>
      <c r="C140" s="30"/>
      <c r="D140" s="30"/>
      <c r="E140" s="30"/>
      <c r="F140" s="78">
        <f t="shared" si="8"/>
        <v>0</v>
      </c>
      <c r="G140" s="35"/>
      <c r="H140" s="35"/>
      <c r="I140" s="35"/>
      <c r="J140" s="78">
        <f t="shared" si="7"/>
        <v>0</v>
      </c>
      <c r="K140" s="30"/>
      <c r="L140" s="79">
        <f t="shared" si="9"/>
        <v>0</v>
      </c>
    </row>
    <row r="141" spans="1:12" ht="11.5" x14ac:dyDescent="0.25">
      <c r="A141" s="44"/>
      <c r="B141" s="44" t="s">
        <v>174</v>
      </c>
      <c r="C141" s="47">
        <f>+C131+C133+C137</f>
        <v>5249818</v>
      </c>
      <c r="D141" s="47">
        <f>+D131+D133+D137</f>
        <v>0</v>
      </c>
      <c r="E141" s="47">
        <f>+E131+E133+E137</f>
        <v>0</v>
      </c>
      <c r="F141" s="47">
        <f t="shared" si="8"/>
        <v>5249818</v>
      </c>
      <c r="G141" s="47">
        <f>+G131+G133+G137</f>
        <v>1065710</v>
      </c>
      <c r="H141" s="47">
        <f>+H131+H133+H137</f>
        <v>22000</v>
      </c>
      <c r="I141" s="47">
        <f>+I131+I133+I137</f>
        <v>0</v>
      </c>
      <c r="J141" s="47">
        <f t="shared" si="7"/>
        <v>1087710</v>
      </c>
      <c r="K141" s="47">
        <f>+K131+K133+K137</f>
        <v>0</v>
      </c>
      <c r="L141" s="48">
        <f t="shared" si="9"/>
        <v>6337528</v>
      </c>
    </row>
    <row r="142" spans="1:12" ht="11.5" x14ac:dyDescent="0.25">
      <c r="A142" s="44"/>
      <c r="B142" s="44" t="s">
        <v>175</v>
      </c>
      <c r="C142" s="47">
        <f>+C141-C92</f>
        <v>0</v>
      </c>
      <c r="D142" s="47">
        <f>+D141-D92</f>
        <v>0</v>
      </c>
      <c r="E142" s="47">
        <f>+E141-E92</f>
        <v>0</v>
      </c>
      <c r="F142" s="47">
        <f t="shared" si="8"/>
        <v>0</v>
      </c>
      <c r="G142" s="47">
        <f>+G141-G92</f>
        <v>0</v>
      </c>
      <c r="H142" s="47">
        <f>+H141-H92</f>
        <v>0</v>
      </c>
      <c r="I142" s="47">
        <f>+I141-I92</f>
        <v>0</v>
      </c>
      <c r="J142" s="47">
        <f t="shared" si="7"/>
        <v>0</v>
      </c>
      <c r="K142" s="47">
        <f>+K141-K92</f>
        <v>0</v>
      </c>
      <c r="L142" s="48">
        <f t="shared" si="9"/>
        <v>0</v>
      </c>
    </row>
    <row r="143" spans="1:12" ht="11.5" x14ac:dyDescent="0.25">
      <c r="A143" s="53"/>
      <c r="B143" s="53"/>
      <c r="C143" s="53"/>
      <c r="D143" s="53"/>
      <c r="E143" s="53"/>
      <c r="F143" s="53"/>
      <c r="G143" s="53"/>
      <c r="H143" s="53"/>
      <c r="I143" s="53"/>
      <c r="J143" s="53"/>
      <c r="K143" s="53"/>
      <c r="L143" s="53"/>
    </row>
    <row r="144" spans="1:12" ht="11.5" x14ac:dyDescent="0.25">
      <c r="A144" s="53"/>
      <c r="B144" s="54" t="s">
        <v>278</v>
      </c>
      <c r="C144" s="53"/>
      <c r="D144" s="53"/>
      <c r="E144" s="53"/>
      <c r="F144" s="53"/>
      <c r="G144" s="53"/>
      <c r="H144" s="53"/>
      <c r="I144" s="53"/>
      <c r="J144" s="53"/>
      <c r="K144" s="53"/>
      <c r="L144" s="53"/>
    </row>
    <row r="145" spans="1:12" ht="11.5" x14ac:dyDescent="0.25">
      <c r="A145" s="53"/>
      <c r="B145" s="55" t="s">
        <v>276</v>
      </c>
      <c r="C145" s="53"/>
      <c r="D145" s="53"/>
      <c r="E145" s="53"/>
      <c r="F145" s="53"/>
      <c r="G145" s="53"/>
      <c r="H145" s="53"/>
      <c r="I145" s="53"/>
      <c r="J145" s="53"/>
      <c r="K145" s="53"/>
      <c r="L145" s="53"/>
    </row>
    <row r="146" spans="1:12" ht="11.5" x14ac:dyDescent="0.25">
      <c r="A146" s="17"/>
      <c r="B146" s="17"/>
      <c r="C146" s="17"/>
      <c r="D146" s="17"/>
      <c r="E146" s="17"/>
      <c r="F146" s="17"/>
      <c r="G146" s="17"/>
      <c r="H146" s="17"/>
      <c r="I146" s="17"/>
      <c r="J146" s="17"/>
      <c r="K146" s="17"/>
      <c r="L146" s="17"/>
    </row>
    <row r="147" spans="1:12" ht="11.5" x14ac:dyDescent="0.25">
      <c r="A147" s="17"/>
      <c r="B147" s="17"/>
      <c r="C147" s="17"/>
      <c r="D147" s="17"/>
      <c r="E147" s="17"/>
      <c r="F147" s="18"/>
      <c r="G147" s="18"/>
      <c r="H147" s="18"/>
      <c r="I147" s="17"/>
      <c r="J147" s="17"/>
      <c r="K147" s="17"/>
      <c r="L147" s="17"/>
    </row>
    <row r="148" spans="1:12" x14ac:dyDescent="0.2">
      <c r="F148" s="7"/>
      <c r="G148" s="7"/>
      <c r="H148" s="7"/>
    </row>
    <row r="149" spans="1:12" x14ac:dyDescent="0.2">
      <c r="F149" s="7"/>
      <c r="G149" s="7"/>
      <c r="H149" s="7"/>
    </row>
    <row r="150" spans="1:12" x14ac:dyDescent="0.2">
      <c r="E150" s="8"/>
    </row>
  </sheetData>
  <protectedRanges>
    <protectedRange sqref="K17:K19 C24:E26 K21:K26 G24:I26" name="Oblast3_1_3_1_2_1_1_1_1"/>
    <protectedRange sqref="K7:K15 C7:E15 G7:I15 C17:E23 G17:I23" name="Oblast1_1_1_1_2_1_1_1_1"/>
    <protectedRange sqref="K20" name="Oblast3_1_1_1_1_2_1_1_1_1"/>
  </protectedRanges>
  <mergeCells count="6">
    <mergeCell ref="C1:L1"/>
    <mergeCell ref="A2:B2"/>
    <mergeCell ref="A1:B1"/>
    <mergeCell ref="C3:J3"/>
    <mergeCell ref="L3:L4"/>
    <mergeCell ref="K3:K4"/>
  </mergeCells>
  <phoneticPr fontId="0" type="noConversion"/>
  <pageMargins left="0.25" right="0.25" top="0.75" bottom="0.75" header="0.3" footer="0.3"/>
  <pageSetup paperSize="9" orientation="landscape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0"/>
  </sheetPr>
  <dimension ref="A1:F72"/>
  <sheetViews>
    <sheetView topLeftCell="A33" workbookViewId="0">
      <selection activeCell="C50" sqref="C50"/>
    </sheetView>
  </sheetViews>
  <sheetFormatPr defaultColWidth="9.1796875" defaultRowHeight="12.5" x14ac:dyDescent="0.25"/>
  <cols>
    <col min="1" max="1" width="28.54296875" style="9" customWidth="1"/>
    <col min="2" max="2" width="12.453125" style="9" customWidth="1"/>
    <col min="3" max="3" width="11" style="9" customWidth="1"/>
    <col min="4" max="4" width="10.1796875" style="9" customWidth="1"/>
    <col min="5" max="5" width="13" style="9" customWidth="1"/>
    <col min="6" max="6" width="11.1796875" style="9" customWidth="1"/>
    <col min="7" max="16384" width="9.1796875" style="9"/>
  </cols>
  <sheetData>
    <row r="1" spans="1:6" ht="27" customHeight="1" x14ac:dyDescent="0.25">
      <c r="A1" s="68" t="s">
        <v>178</v>
      </c>
      <c r="B1" s="136" t="s">
        <v>172</v>
      </c>
      <c r="C1" s="137"/>
      <c r="D1" s="138"/>
      <c r="E1" s="69" t="s">
        <v>176</v>
      </c>
      <c r="F1" s="70" t="s">
        <v>177</v>
      </c>
    </row>
    <row r="2" spans="1:6" x14ac:dyDescent="0.25">
      <c r="A2" s="10"/>
      <c r="B2" s="11" t="s">
        <v>90</v>
      </c>
      <c r="C2" s="11" t="s">
        <v>91</v>
      </c>
      <c r="D2" s="12" t="s">
        <v>92</v>
      </c>
      <c r="E2" s="11" t="s">
        <v>91</v>
      </c>
      <c r="F2" s="14" t="s">
        <v>92</v>
      </c>
    </row>
    <row r="3" spans="1:6" x14ac:dyDescent="0.25">
      <c r="A3" s="56" t="s">
        <v>93</v>
      </c>
      <c r="B3" s="57"/>
      <c r="C3" s="57"/>
      <c r="D3" s="57"/>
      <c r="E3" s="57"/>
      <c r="F3" s="58"/>
    </row>
    <row r="4" spans="1:6" x14ac:dyDescent="0.25">
      <c r="A4" s="59" t="s">
        <v>244</v>
      </c>
      <c r="B4" s="60">
        <v>0</v>
      </c>
      <c r="C4" s="60">
        <v>0</v>
      </c>
      <c r="D4" s="61">
        <f t="shared" ref="D4:D9" si="0">+B4+C4</f>
        <v>0</v>
      </c>
      <c r="E4" s="60"/>
      <c r="F4" s="61">
        <f t="shared" ref="F4:F9" si="1">+D4+E4</f>
        <v>0</v>
      </c>
    </row>
    <row r="5" spans="1:6" x14ac:dyDescent="0.25">
      <c r="A5" s="62" t="s">
        <v>245</v>
      </c>
      <c r="B5" s="60"/>
      <c r="C5" s="60"/>
      <c r="D5" s="61">
        <f t="shared" si="0"/>
        <v>0</v>
      </c>
      <c r="E5" s="60"/>
      <c r="F5" s="61">
        <f t="shared" si="1"/>
        <v>0</v>
      </c>
    </row>
    <row r="6" spans="1:6" x14ac:dyDescent="0.25">
      <c r="A6" s="63" t="s">
        <v>94</v>
      </c>
      <c r="B6" s="61">
        <f>+B4+B5</f>
        <v>0</v>
      </c>
      <c r="C6" s="61">
        <f>+C4+C5</f>
        <v>0</v>
      </c>
      <c r="D6" s="61">
        <f t="shared" si="0"/>
        <v>0</v>
      </c>
      <c r="E6" s="61">
        <f>+E4+E5</f>
        <v>0</v>
      </c>
      <c r="F6" s="61">
        <f t="shared" si="1"/>
        <v>0</v>
      </c>
    </row>
    <row r="7" spans="1:6" x14ac:dyDescent="0.25">
      <c r="A7" s="64" t="s">
        <v>95</v>
      </c>
      <c r="B7" s="60"/>
      <c r="C7" s="60"/>
      <c r="D7" s="61">
        <f t="shared" si="0"/>
        <v>0</v>
      </c>
      <c r="E7" s="60"/>
      <c r="F7" s="61">
        <f t="shared" si="1"/>
        <v>0</v>
      </c>
    </row>
    <row r="8" spans="1:6" x14ac:dyDescent="0.25">
      <c r="A8" s="64"/>
      <c r="B8" s="60"/>
      <c r="C8" s="60"/>
      <c r="D8" s="61">
        <f t="shared" si="0"/>
        <v>0</v>
      </c>
      <c r="E8" s="60"/>
      <c r="F8" s="61">
        <f t="shared" si="1"/>
        <v>0</v>
      </c>
    </row>
    <row r="9" spans="1:6" x14ac:dyDescent="0.25">
      <c r="A9" s="59" t="s">
        <v>246</v>
      </c>
      <c r="B9" s="65">
        <f>+B6-B7-B8</f>
        <v>0</v>
      </c>
      <c r="C9" s="61">
        <f>+C6-C7-C8</f>
        <v>0</v>
      </c>
      <c r="D9" s="61">
        <f t="shared" si="0"/>
        <v>0</v>
      </c>
      <c r="E9" s="61">
        <f>+E6-E7-E8</f>
        <v>0</v>
      </c>
      <c r="F9" s="61">
        <f t="shared" si="1"/>
        <v>0</v>
      </c>
    </row>
    <row r="10" spans="1:6" x14ac:dyDescent="0.25">
      <c r="A10" s="56" t="s">
        <v>20</v>
      </c>
      <c r="B10" s="66"/>
      <c r="C10" s="66"/>
      <c r="D10" s="66"/>
      <c r="E10" s="66"/>
      <c r="F10" s="67"/>
    </row>
    <row r="11" spans="1:6" x14ac:dyDescent="0.25">
      <c r="A11" s="63" t="s">
        <v>244</v>
      </c>
      <c r="B11" s="60">
        <v>47491.57</v>
      </c>
      <c r="C11" s="60"/>
      <c r="D11" s="61">
        <f t="shared" ref="D11:D28" si="2">+B11+C11</f>
        <v>47491.57</v>
      </c>
      <c r="E11" s="60"/>
      <c r="F11" s="61">
        <f t="shared" ref="F11:F28" si="3">+D11+E11</f>
        <v>47491.57</v>
      </c>
    </row>
    <row r="12" spans="1:6" x14ac:dyDescent="0.25">
      <c r="A12" s="63" t="s">
        <v>245</v>
      </c>
      <c r="B12" s="60"/>
      <c r="C12" s="60"/>
      <c r="D12" s="61">
        <f t="shared" si="2"/>
        <v>0</v>
      </c>
      <c r="E12" s="60"/>
      <c r="F12" s="61">
        <f t="shared" si="3"/>
        <v>0</v>
      </c>
    </row>
    <row r="13" spans="1:6" x14ac:dyDescent="0.25">
      <c r="A13" s="63" t="s">
        <v>96</v>
      </c>
      <c r="B13" s="60"/>
      <c r="C13" s="60"/>
      <c r="D13" s="61">
        <f t="shared" si="2"/>
        <v>0</v>
      </c>
      <c r="E13" s="60"/>
      <c r="F13" s="61">
        <f t="shared" si="3"/>
        <v>0</v>
      </c>
    </row>
    <row r="14" spans="1:6" x14ac:dyDescent="0.25">
      <c r="A14" s="63" t="s">
        <v>247</v>
      </c>
      <c r="B14" s="60">
        <v>37707</v>
      </c>
      <c r="C14" s="60"/>
      <c r="D14" s="61">
        <f t="shared" si="2"/>
        <v>37707</v>
      </c>
      <c r="E14" s="60"/>
      <c r="F14" s="61">
        <f t="shared" si="3"/>
        <v>37707</v>
      </c>
    </row>
    <row r="15" spans="1:6" x14ac:dyDescent="0.25">
      <c r="A15" s="63" t="s">
        <v>97</v>
      </c>
      <c r="B15" s="60"/>
      <c r="C15" s="60"/>
      <c r="D15" s="61">
        <f t="shared" si="2"/>
        <v>0</v>
      </c>
      <c r="E15" s="61"/>
      <c r="F15" s="61">
        <f t="shared" si="3"/>
        <v>0</v>
      </c>
    </row>
    <row r="16" spans="1:6" x14ac:dyDescent="0.25">
      <c r="A16" s="63" t="s">
        <v>94</v>
      </c>
      <c r="B16" s="61">
        <f>SUM(B11:B15)</f>
        <v>85198.57</v>
      </c>
      <c r="C16" s="61">
        <f>SUM(C11:C15)</f>
        <v>0</v>
      </c>
      <c r="D16" s="61">
        <f t="shared" si="2"/>
        <v>85198.57</v>
      </c>
      <c r="E16" s="61">
        <f>SUM(E11:E15)</f>
        <v>0</v>
      </c>
      <c r="F16" s="61">
        <f t="shared" si="3"/>
        <v>85198.57</v>
      </c>
    </row>
    <row r="17" spans="1:6" x14ac:dyDescent="0.25">
      <c r="A17" s="64" t="s">
        <v>98</v>
      </c>
      <c r="B17" s="60"/>
      <c r="C17" s="60"/>
      <c r="D17" s="61">
        <f t="shared" si="2"/>
        <v>0</v>
      </c>
      <c r="E17" s="60"/>
      <c r="F17" s="61">
        <f t="shared" si="3"/>
        <v>0</v>
      </c>
    </row>
    <row r="18" spans="1:6" x14ac:dyDescent="0.25">
      <c r="A18" s="64" t="s">
        <v>124</v>
      </c>
      <c r="B18" s="60">
        <v>0</v>
      </c>
      <c r="C18" s="60"/>
      <c r="D18" s="61">
        <f t="shared" si="2"/>
        <v>0</v>
      </c>
      <c r="E18" s="60"/>
      <c r="F18" s="61">
        <f t="shared" si="3"/>
        <v>0</v>
      </c>
    </row>
    <row r="19" spans="1:6" x14ac:dyDescent="0.25">
      <c r="A19" s="64" t="s">
        <v>125</v>
      </c>
      <c r="B19" s="60"/>
      <c r="C19" s="60"/>
      <c r="D19" s="61">
        <f t="shared" si="2"/>
        <v>0</v>
      </c>
      <c r="E19" s="60"/>
      <c r="F19" s="61">
        <f t="shared" si="3"/>
        <v>0</v>
      </c>
    </row>
    <row r="20" spans="1:6" x14ac:dyDescent="0.25">
      <c r="A20" s="64" t="s">
        <v>126</v>
      </c>
      <c r="B20" s="60">
        <v>3500</v>
      </c>
      <c r="C20" s="60"/>
      <c r="D20" s="61">
        <f t="shared" si="2"/>
        <v>3500</v>
      </c>
      <c r="E20" s="60"/>
      <c r="F20" s="61">
        <f t="shared" si="3"/>
        <v>3500</v>
      </c>
    </row>
    <row r="21" spans="1:6" x14ac:dyDescent="0.25">
      <c r="A21" s="64" t="s">
        <v>127</v>
      </c>
      <c r="B21" s="60">
        <v>12000</v>
      </c>
      <c r="C21" s="60"/>
      <c r="D21" s="61">
        <f t="shared" si="2"/>
        <v>12000</v>
      </c>
      <c r="E21" s="60"/>
      <c r="F21" s="61">
        <f t="shared" si="3"/>
        <v>12000</v>
      </c>
    </row>
    <row r="22" spans="1:6" x14ac:dyDescent="0.25">
      <c r="A22" s="64" t="s">
        <v>128</v>
      </c>
      <c r="B22" s="60">
        <v>10500</v>
      </c>
      <c r="C22" s="60"/>
      <c r="D22" s="61">
        <f t="shared" si="2"/>
        <v>10500</v>
      </c>
      <c r="E22" s="60"/>
      <c r="F22" s="61">
        <f t="shared" si="3"/>
        <v>10500</v>
      </c>
    </row>
    <row r="23" spans="1:6" x14ac:dyDescent="0.25">
      <c r="A23" s="64" t="s">
        <v>129</v>
      </c>
      <c r="B23" s="60">
        <v>59198.57</v>
      </c>
      <c r="C23" s="60"/>
      <c r="D23" s="61">
        <f t="shared" si="2"/>
        <v>59198.57</v>
      </c>
      <c r="E23" s="60"/>
      <c r="F23" s="61">
        <f t="shared" si="3"/>
        <v>59198.57</v>
      </c>
    </row>
    <row r="24" spans="1:6" x14ac:dyDescent="0.25">
      <c r="A24" s="64" t="s">
        <v>132</v>
      </c>
      <c r="B24" s="60"/>
      <c r="C24" s="60"/>
      <c r="D24" s="61">
        <f t="shared" si="2"/>
        <v>0</v>
      </c>
      <c r="E24" s="60"/>
      <c r="F24" s="61">
        <f t="shared" si="3"/>
        <v>0</v>
      </c>
    </row>
    <row r="25" spans="1:6" x14ac:dyDescent="0.25">
      <c r="A25" s="64"/>
      <c r="B25" s="60"/>
      <c r="C25" s="60"/>
      <c r="D25" s="61">
        <f t="shared" si="2"/>
        <v>0</v>
      </c>
      <c r="E25" s="60"/>
      <c r="F25" s="61">
        <f t="shared" si="3"/>
        <v>0</v>
      </c>
    </row>
    <row r="26" spans="1:6" x14ac:dyDescent="0.25">
      <c r="A26" s="64"/>
      <c r="B26" s="60"/>
      <c r="C26" s="60"/>
      <c r="D26" s="61">
        <f t="shared" si="2"/>
        <v>0</v>
      </c>
      <c r="E26" s="60"/>
      <c r="F26" s="61">
        <f t="shared" si="3"/>
        <v>0</v>
      </c>
    </row>
    <row r="27" spans="1:6" x14ac:dyDescent="0.25">
      <c r="A27" s="63" t="s">
        <v>99</v>
      </c>
      <c r="B27" s="61">
        <f>SUM(B17:B26)</f>
        <v>85198.57</v>
      </c>
      <c r="C27" s="61">
        <f>SUM(C17:C26)</f>
        <v>0</v>
      </c>
      <c r="D27" s="61">
        <f t="shared" si="2"/>
        <v>85198.57</v>
      </c>
      <c r="E27" s="61">
        <f>SUM(E17:E26)</f>
        <v>0</v>
      </c>
      <c r="F27" s="61">
        <f t="shared" si="3"/>
        <v>85198.57</v>
      </c>
    </row>
    <row r="28" spans="1:6" x14ac:dyDescent="0.25">
      <c r="A28" s="63" t="s">
        <v>246</v>
      </c>
      <c r="B28" s="61">
        <f>+B16-B27</f>
        <v>0</v>
      </c>
      <c r="C28" s="61">
        <f>+C16-C27</f>
        <v>0</v>
      </c>
      <c r="D28" s="61">
        <f t="shared" si="2"/>
        <v>0</v>
      </c>
      <c r="E28" s="61">
        <f>+E16-E27</f>
        <v>0</v>
      </c>
      <c r="F28" s="61">
        <f t="shared" si="3"/>
        <v>0</v>
      </c>
    </row>
    <row r="29" spans="1:6" x14ac:dyDescent="0.25">
      <c r="A29" s="56" t="s">
        <v>100</v>
      </c>
      <c r="B29" s="66"/>
      <c r="C29" s="66"/>
      <c r="D29" s="66"/>
      <c r="E29" s="66"/>
      <c r="F29" s="67"/>
    </row>
    <row r="30" spans="1:6" x14ac:dyDescent="0.25">
      <c r="A30" s="63" t="s">
        <v>244</v>
      </c>
      <c r="B30" s="60"/>
      <c r="C30" s="60">
        <v>83282.649999999994</v>
      </c>
      <c r="D30" s="61">
        <f>+B30+C30</f>
        <v>83282.649999999994</v>
      </c>
      <c r="E30" s="60"/>
      <c r="F30" s="61">
        <f>+D30+E30</f>
        <v>83282.649999999994</v>
      </c>
    </row>
    <row r="31" spans="1:6" x14ac:dyDescent="0.25">
      <c r="A31" s="63" t="s">
        <v>245</v>
      </c>
      <c r="B31" s="60"/>
      <c r="C31" s="60"/>
      <c r="D31" s="61">
        <f>+B31+C31</f>
        <v>0</v>
      </c>
      <c r="E31" s="60"/>
      <c r="F31" s="61">
        <f>+D31+E31</f>
        <v>0</v>
      </c>
    </row>
    <row r="32" spans="1:6" x14ac:dyDescent="0.25">
      <c r="A32" s="63" t="s">
        <v>122</v>
      </c>
      <c r="B32" s="60"/>
      <c r="C32" s="60"/>
      <c r="D32" s="61">
        <f>+B32+C32</f>
        <v>0</v>
      </c>
      <c r="E32" s="60"/>
      <c r="F32" s="61">
        <f>+D32+E32</f>
        <v>0</v>
      </c>
    </row>
    <row r="33" spans="1:6" x14ac:dyDescent="0.25">
      <c r="A33" s="63" t="s">
        <v>123</v>
      </c>
      <c r="B33" s="60"/>
      <c r="C33" s="60"/>
      <c r="D33" s="61">
        <f t="shared" ref="D33:D53" si="4">+B33+C33</f>
        <v>0</v>
      </c>
      <c r="E33" s="60"/>
      <c r="F33" s="61">
        <f t="shared" ref="F33:F41" si="5">+D33+E33</f>
        <v>0</v>
      </c>
    </row>
    <row r="34" spans="1:6" x14ac:dyDescent="0.25">
      <c r="A34" s="63" t="s">
        <v>101</v>
      </c>
      <c r="B34" s="60"/>
      <c r="C34" s="60"/>
      <c r="D34" s="61">
        <f t="shared" si="4"/>
        <v>0</v>
      </c>
      <c r="E34" s="60"/>
      <c r="F34" s="61">
        <f t="shared" si="5"/>
        <v>0</v>
      </c>
    </row>
    <row r="35" spans="1:6" x14ac:dyDescent="0.25">
      <c r="A35" s="63" t="s">
        <v>94</v>
      </c>
      <c r="B35" s="61">
        <f>SUM(B30:B34)</f>
        <v>0</v>
      </c>
      <c r="C35" s="61">
        <f>SUM(C30:C34)</f>
        <v>83282.649999999994</v>
      </c>
      <c r="D35" s="61">
        <f t="shared" si="4"/>
        <v>83282.649999999994</v>
      </c>
      <c r="E35" s="61">
        <f>SUM(E30:E34)</f>
        <v>0</v>
      </c>
      <c r="F35" s="61">
        <f t="shared" si="5"/>
        <v>83282.649999999994</v>
      </c>
    </row>
    <row r="36" spans="1:6" x14ac:dyDescent="0.25">
      <c r="A36" s="64" t="s">
        <v>98</v>
      </c>
      <c r="B36" s="60"/>
      <c r="C36" s="60"/>
      <c r="D36" s="61">
        <f t="shared" si="4"/>
        <v>0</v>
      </c>
      <c r="E36" s="60"/>
      <c r="F36" s="61">
        <f t="shared" si="5"/>
        <v>0</v>
      </c>
    </row>
    <row r="37" spans="1:6" x14ac:dyDescent="0.25">
      <c r="A37" s="64" t="s">
        <v>122</v>
      </c>
      <c r="B37" s="60"/>
      <c r="C37" s="60"/>
      <c r="D37" s="61">
        <f t="shared" si="4"/>
        <v>0</v>
      </c>
      <c r="E37" s="60"/>
      <c r="F37" s="61">
        <f t="shared" si="5"/>
        <v>0</v>
      </c>
    </row>
    <row r="38" spans="1:6" x14ac:dyDescent="0.25">
      <c r="A38" s="64" t="s">
        <v>123</v>
      </c>
      <c r="B38" s="60"/>
      <c r="C38" s="60"/>
      <c r="D38" s="61">
        <f t="shared" si="4"/>
        <v>0</v>
      </c>
      <c r="E38" s="60"/>
      <c r="F38" s="61">
        <f t="shared" si="5"/>
        <v>0</v>
      </c>
    </row>
    <row r="39" spans="1:6" x14ac:dyDescent="0.25">
      <c r="A39" s="64" t="s">
        <v>130</v>
      </c>
      <c r="B39" s="60"/>
      <c r="C39" s="60"/>
      <c r="D39" s="61">
        <f t="shared" si="4"/>
        <v>0</v>
      </c>
      <c r="E39" s="60"/>
      <c r="F39" s="61">
        <f t="shared" si="5"/>
        <v>0</v>
      </c>
    </row>
    <row r="40" spans="1:6" x14ac:dyDescent="0.25">
      <c r="A40" s="63" t="s">
        <v>99</v>
      </c>
      <c r="B40" s="61">
        <f>SUM(B36:B39)</f>
        <v>0</v>
      </c>
      <c r="C40" s="61">
        <f>SUM(C36:C39)</f>
        <v>0</v>
      </c>
      <c r="D40" s="61">
        <f t="shared" si="4"/>
        <v>0</v>
      </c>
      <c r="E40" s="61">
        <f>SUM(E36:E39)</f>
        <v>0</v>
      </c>
      <c r="F40" s="61">
        <f t="shared" si="5"/>
        <v>0</v>
      </c>
    </row>
    <row r="41" spans="1:6" x14ac:dyDescent="0.25">
      <c r="A41" s="63" t="s">
        <v>246</v>
      </c>
      <c r="B41" s="61">
        <f>+B35-B40</f>
        <v>0</v>
      </c>
      <c r="C41" s="61">
        <f>+C35-C40</f>
        <v>83282.649999999994</v>
      </c>
      <c r="D41" s="61">
        <f t="shared" si="4"/>
        <v>83282.649999999994</v>
      </c>
      <c r="E41" s="61">
        <f>+E35-E40</f>
        <v>0</v>
      </c>
      <c r="F41" s="61">
        <f t="shared" si="5"/>
        <v>83282.649999999994</v>
      </c>
    </row>
    <row r="42" spans="1:6" x14ac:dyDescent="0.25">
      <c r="A42" s="56" t="s">
        <v>102</v>
      </c>
      <c r="B42" s="66"/>
      <c r="C42" s="66"/>
      <c r="D42" s="66"/>
      <c r="E42" s="66"/>
      <c r="F42" s="67"/>
    </row>
    <row r="43" spans="1:6" x14ac:dyDescent="0.25">
      <c r="A43" s="63" t="s">
        <v>244</v>
      </c>
      <c r="B43" s="60"/>
      <c r="C43" s="60"/>
      <c r="D43" s="61">
        <f>+B43+C43</f>
        <v>0</v>
      </c>
      <c r="E43" s="60"/>
      <c r="F43" s="61">
        <f t="shared" ref="F43:F53" si="6">+D43+E43</f>
        <v>0</v>
      </c>
    </row>
    <row r="44" spans="1:6" x14ac:dyDescent="0.25">
      <c r="A44" s="63" t="s">
        <v>131</v>
      </c>
      <c r="B44" s="60"/>
      <c r="C44" s="60"/>
      <c r="D44" s="61">
        <f t="shared" si="4"/>
        <v>0</v>
      </c>
      <c r="E44" s="60"/>
      <c r="F44" s="61">
        <f t="shared" si="6"/>
        <v>0</v>
      </c>
    </row>
    <row r="45" spans="1:6" x14ac:dyDescent="0.25">
      <c r="A45" s="63" t="s">
        <v>103</v>
      </c>
      <c r="B45" s="60"/>
      <c r="C45" s="60">
        <v>70500</v>
      </c>
      <c r="D45" s="61">
        <f t="shared" si="4"/>
        <v>70500</v>
      </c>
      <c r="E45" s="60"/>
      <c r="F45" s="61">
        <f t="shared" si="6"/>
        <v>70500</v>
      </c>
    </row>
    <row r="46" spans="1:6" x14ac:dyDescent="0.25">
      <c r="A46" s="63" t="s">
        <v>245</v>
      </c>
      <c r="B46" s="60"/>
      <c r="C46" s="60"/>
      <c r="D46" s="61">
        <f t="shared" si="4"/>
        <v>0</v>
      </c>
      <c r="E46" s="60"/>
      <c r="F46" s="61">
        <f t="shared" si="6"/>
        <v>0</v>
      </c>
    </row>
    <row r="47" spans="1:6" x14ac:dyDescent="0.25">
      <c r="A47" s="63" t="s">
        <v>94</v>
      </c>
      <c r="B47" s="61">
        <f>SUM(B43:B46)</f>
        <v>0</v>
      </c>
      <c r="C47" s="61">
        <f>SUM(C43:C46)</f>
        <v>70500</v>
      </c>
      <c r="D47" s="61">
        <f t="shared" si="4"/>
        <v>70500</v>
      </c>
      <c r="E47" s="61">
        <f>SUM(E43:E46)</f>
        <v>0</v>
      </c>
      <c r="F47" s="61">
        <f t="shared" si="6"/>
        <v>70500</v>
      </c>
    </row>
    <row r="48" spans="1:6" x14ac:dyDescent="0.25">
      <c r="A48" s="64" t="s">
        <v>98</v>
      </c>
      <c r="B48" s="60"/>
      <c r="C48" s="60"/>
      <c r="D48" s="61">
        <f t="shared" si="4"/>
        <v>0</v>
      </c>
      <c r="E48" s="60"/>
      <c r="F48" s="61">
        <f t="shared" si="6"/>
        <v>0</v>
      </c>
    </row>
    <row r="49" spans="1:6" x14ac:dyDescent="0.25">
      <c r="A49" s="64" t="s">
        <v>248</v>
      </c>
      <c r="B49" s="60"/>
      <c r="C49" s="60">
        <v>70500</v>
      </c>
      <c r="D49" s="61">
        <f t="shared" si="4"/>
        <v>70500</v>
      </c>
      <c r="E49" s="60"/>
      <c r="F49" s="61">
        <f t="shared" si="6"/>
        <v>70500</v>
      </c>
    </row>
    <row r="50" spans="1:6" x14ac:dyDescent="0.25">
      <c r="A50" s="64" t="s">
        <v>255</v>
      </c>
      <c r="B50" s="60"/>
      <c r="C50" s="60"/>
      <c r="D50" s="61">
        <f t="shared" si="4"/>
        <v>0</v>
      </c>
      <c r="E50" s="60"/>
      <c r="F50" s="61">
        <f t="shared" si="6"/>
        <v>0</v>
      </c>
    </row>
    <row r="51" spans="1:6" x14ac:dyDescent="0.25">
      <c r="A51" s="64" t="s">
        <v>133</v>
      </c>
      <c r="B51" s="60"/>
      <c r="C51" s="60"/>
      <c r="D51" s="61">
        <f t="shared" si="4"/>
        <v>0</v>
      </c>
      <c r="E51" s="60"/>
      <c r="F51" s="61">
        <f t="shared" si="6"/>
        <v>0</v>
      </c>
    </row>
    <row r="52" spans="1:6" x14ac:dyDescent="0.25">
      <c r="A52" s="63" t="s">
        <v>99</v>
      </c>
      <c r="B52" s="61">
        <f>SUM(B48:B51)</f>
        <v>0</v>
      </c>
      <c r="C52" s="61">
        <f>SUM(C48:C51)</f>
        <v>70500</v>
      </c>
      <c r="D52" s="61">
        <f t="shared" si="4"/>
        <v>70500</v>
      </c>
      <c r="E52" s="61">
        <f>SUM(E48:E51)</f>
        <v>0</v>
      </c>
      <c r="F52" s="61">
        <f t="shared" si="6"/>
        <v>70500</v>
      </c>
    </row>
    <row r="53" spans="1:6" x14ac:dyDescent="0.25">
      <c r="A53" s="63" t="s">
        <v>246</v>
      </c>
      <c r="B53" s="61">
        <f>+B47-B52</f>
        <v>0</v>
      </c>
      <c r="C53" s="61">
        <f>+C47-C52</f>
        <v>0</v>
      </c>
      <c r="D53" s="61">
        <f t="shared" si="4"/>
        <v>0</v>
      </c>
      <c r="E53" s="61">
        <f>+E47-E52</f>
        <v>0</v>
      </c>
      <c r="F53" s="61">
        <f t="shared" si="6"/>
        <v>0</v>
      </c>
    </row>
    <row r="54" spans="1:6" x14ac:dyDescent="0.25">
      <c r="A54" s="56" t="s">
        <v>104</v>
      </c>
      <c r="B54" s="66"/>
      <c r="C54" s="66"/>
      <c r="D54" s="66"/>
      <c r="E54" s="66"/>
      <c r="F54" s="67"/>
    </row>
    <row r="55" spans="1:6" x14ac:dyDescent="0.25">
      <c r="A55" s="63" t="s">
        <v>244</v>
      </c>
      <c r="B55" s="60"/>
      <c r="C55" s="60"/>
      <c r="D55" s="61">
        <f t="shared" ref="D55:D63" si="7">+B55+C55</f>
        <v>0</v>
      </c>
      <c r="E55" s="60"/>
      <c r="F55" s="61">
        <f t="shared" ref="F55:F63" si="8">+D55+E55</f>
        <v>0</v>
      </c>
    </row>
    <row r="56" spans="1:6" x14ac:dyDescent="0.25">
      <c r="A56" s="63" t="s">
        <v>105</v>
      </c>
      <c r="B56" s="60"/>
      <c r="C56" s="60"/>
      <c r="D56" s="61">
        <f t="shared" si="7"/>
        <v>0</v>
      </c>
      <c r="E56" s="60"/>
      <c r="F56" s="61">
        <f t="shared" si="8"/>
        <v>0</v>
      </c>
    </row>
    <row r="57" spans="1:6" x14ac:dyDescent="0.25">
      <c r="A57" s="63" t="s">
        <v>101</v>
      </c>
      <c r="B57" s="60"/>
      <c r="C57" s="60"/>
      <c r="D57" s="61">
        <f t="shared" si="7"/>
        <v>0</v>
      </c>
      <c r="E57" s="60"/>
      <c r="F57" s="61">
        <f t="shared" si="8"/>
        <v>0</v>
      </c>
    </row>
    <row r="58" spans="1:6" x14ac:dyDescent="0.25">
      <c r="A58" s="63" t="s">
        <v>94</v>
      </c>
      <c r="B58" s="61">
        <f>SUM(B55:B57)</f>
        <v>0</v>
      </c>
      <c r="C58" s="61">
        <f>SUM(C55:C57)</f>
        <v>0</v>
      </c>
      <c r="D58" s="61">
        <f t="shared" si="7"/>
        <v>0</v>
      </c>
      <c r="E58" s="61">
        <f>SUM(E55:E57)</f>
        <v>0</v>
      </c>
      <c r="F58" s="61">
        <f t="shared" si="8"/>
        <v>0</v>
      </c>
    </row>
    <row r="59" spans="1:6" x14ac:dyDescent="0.25">
      <c r="A59" s="64" t="s">
        <v>98</v>
      </c>
      <c r="B59" s="60"/>
      <c r="C59" s="60"/>
      <c r="D59" s="61">
        <f t="shared" si="7"/>
        <v>0</v>
      </c>
      <c r="E59" s="60"/>
      <c r="F59" s="61">
        <f t="shared" si="8"/>
        <v>0</v>
      </c>
    </row>
    <row r="60" spans="1:6" x14ac:dyDescent="0.25">
      <c r="A60" s="64"/>
      <c r="B60" s="60"/>
      <c r="C60" s="60"/>
      <c r="D60" s="61">
        <f t="shared" si="7"/>
        <v>0</v>
      </c>
      <c r="E60" s="60"/>
      <c r="F60" s="61">
        <f t="shared" si="8"/>
        <v>0</v>
      </c>
    </row>
    <row r="61" spans="1:6" x14ac:dyDescent="0.25">
      <c r="A61" s="64"/>
      <c r="B61" s="60"/>
      <c r="C61" s="60"/>
      <c r="D61" s="61">
        <f t="shared" si="7"/>
        <v>0</v>
      </c>
      <c r="E61" s="60"/>
      <c r="F61" s="61">
        <f t="shared" si="8"/>
        <v>0</v>
      </c>
    </row>
    <row r="62" spans="1:6" x14ac:dyDescent="0.25">
      <c r="A62" s="63" t="s">
        <v>99</v>
      </c>
      <c r="B62" s="61">
        <f>SUM(B59:B61)</f>
        <v>0</v>
      </c>
      <c r="C62" s="61">
        <f>SUM(C59:C61)</f>
        <v>0</v>
      </c>
      <c r="D62" s="61">
        <f t="shared" si="7"/>
        <v>0</v>
      </c>
      <c r="E62" s="61">
        <f>SUM(E59:E61)</f>
        <v>0</v>
      </c>
      <c r="F62" s="61">
        <f t="shared" si="8"/>
        <v>0</v>
      </c>
    </row>
    <row r="63" spans="1:6" x14ac:dyDescent="0.25">
      <c r="A63" s="63" t="s">
        <v>246</v>
      </c>
      <c r="B63" s="61">
        <f>+B58-B62</f>
        <v>0</v>
      </c>
      <c r="C63" s="61">
        <f>+C58-C62</f>
        <v>0</v>
      </c>
      <c r="D63" s="61">
        <f t="shared" si="7"/>
        <v>0</v>
      </c>
      <c r="E63" s="61">
        <f>+E58-E62</f>
        <v>0</v>
      </c>
      <c r="F63" s="61">
        <f t="shared" si="8"/>
        <v>0</v>
      </c>
    </row>
    <row r="66" spans="1:6" x14ac:dyDescent="0.25">
      <c r="A66" s="54" t="s">
        <v>280</v>
      </c>
    </row>
    <row r="67" spans="1:6" x14ac:dyDescent="0.25">
      <c r="A67" s="55" t="s">
        <v>281</v>
      </c>
    </row>
    <row r="70" spans="1:6" x14ac:dyDescent="0.25">
      <c r="D70" s="13"/>
    </row>
    <row r="72" spans="1:6" x14ac:dyDescent="0.25">
      <c r="B72" s="13"/>
      <c r="F72" s="13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tabSelected="1" workbookViewId="0">
      <selection activeCell="A28" sqref="A28"/>
    </sheetView>
  </sheetViews>
  <sheetFormatPr defaultRowHeight="12.5" x14ac:dyDescent="0.25"/>
  <cols>
    <col min="1" max="1" width="28.1796875" customWidth="1"/>
    <col min="2" max="10" width="12.26953125" customWidth="1"/>
  </cols>
  <sheetData>
    <row r="1" spans="1:10" ht="18" customHeight="1" x14ac:dyDescent="0.25">
      <c r="A1" s="118" t="s">
        <v>273</v>
      </c>
      <c r="B1" s="118"/>
      <c r="C1" s="118"/>
      <c r="D1" s="118"/>
      <c r="E1" s="118"/>
      <c r="F1" s="118"/>
      <c r="G1" s="118"/>
      <c r="H1" s="118"/>
      <c r="I1" s="118"/>
      <c r="J1" s="118"/>
    </row>
    <row r="2" spans="1:10" ht="18" customHeight="1" x14ac:dyDescent="0.25">
      <c r="A2" s="118" t="s">
        <v>274</v>
      </c>
      <c r="B2" s="118"/>
      <c r="C2" s="118"/>
      <c r="D2" s="118"/>
      <c r="E2" s="118"/>
      <c r="F2" s="118"/>
      <c r="G2" s="118"/>
      <c r="H2" s="118"/>
      <c r="I2" s="118"/>
      <c r="J2" s="118"/>
    </row>
    <row r="3" spans="1:10" ht="20" x14ac:dyDescent="0.25">
      <c r="A3" s="140" t="s">
        <v>282</v>
      </c>
      <c r="B3" s="140"/>
      <c r="C3" s="140"/>
      <c r="D3" s="140"/>
      <c r="E3" s="140"/>
      <c r="F3" s="140"/>
      <c r="G3" s="140"/>
      <c r="H3" s="140"/>
      <c r="I3" s="140"/>
      <c r="J3" s="140"/>
    </row>
    <row r="4" spans="1:10" ht="14" x14ac:dyDescent="0.3">
      <c r="A4" s="19"/>
      <c r="B4" s="19"/>
      <c r="C4" s="19"/>
      <c r="D4" s="19"/>
      <c r="E4" s="19"/>
      <c r="F4" s="19"/>
      <c r="G4" s="19"/>
      <c r="H4" s="19"/>
      <c r="I4" s="19"/>
      <c r="J4" s="19"/>
    </row>
    <row r="5" spans="1:10" x14ac:dyDescent="0.25">
      <c r="A5" s="16"/>
      <c r="B5" s="139" t="s">
        <v>249</v>
      </c>
      <c r="C5" s="139"/>
      <c r="D5" s="139"/>
      <c r="E5" s="139" t="s">
        <v>250</v>
      </c>
      <c r="F5" s="139"/>
      <c r="G5" s="139"/>
      <c r="H5" s="139" t="s">
        <v>251</v>
      </c>
      <c r="I5" s="139"/>
      <c r="J5" s="139"/>
    </row>
    <row r="6" spans="1:10" ht="23" x14ac:dyDescent="0.25">
      <c r="A6" s="16"/>
      <c r="B6" s="28" t="s">
        <v>159</v>
      </c>
      <c r="C6" s="28" t="s">
        <v>170</v>
      </c>
      <c r="D6" s="28" t="s">
        <v>171</v>
      </c>
      <c r="E6" s="28" t="s">
        <v>159</v>
      </c>
      <c r="F6" s="28" t="s">
        <v>170</v>
      </c>
      <c r="G6" s="28" t="s">
        <v>171</v>
      </c>
      <c r="H6" s="28" t="s">
        <v>159</v>
      </c>
      <c r="I6" s="28" t="s">
        <v>170</v>
      </c>
      <c r="J6" s="28" t="s">
        <v>171</v>
      </c>
    </row>
    <row r="7" spans="1:10" x14ac:dyDescent="0.25">
      <c r="A7" s="72" t="s">
        <v>157</v>
      </c>
      <c r="B7" s="30">
        <f>'1 - Návrh rozpočtu 2025'!C8+'1 - Návrh rozpočtu 2025'!D8+'1 - Návrh rozpočtu 2025'!E8+'1 - Návrh rozpočtu 2025'!F8</f>
        <v>5179011</v>
      </c>
      <c r="C7" s="30">
        <f>'1 - Návrh rozpočtu 2025'!G8</f>
        <v>0</v>
      </c>
      <c r="D7" s="30">
        <f>B7+C7</f>
        <v>5179011</v>
      </c>
      <c r="E7" s="30">
        <v>5179011</v>
      </c>
      <c r="F7" s="30">
        <v>0</v>
      </c>
      <c r="G7" s="30">
        <f>E7+F7</f>
        <v>5179011</v>
      </c>
      <c r="H7" s="30">
        <v>5179011</v>
      </c>
      <c r="I7" s="30">
        <v>0</v>
      </c>
      <c r="J7" s="30">
        <f>H7+I7</f>
        <v>5179011</v>
      </c>
    </row>
    <row r="8" spans="1:10" x14ac:dyDescent="0.25">
      <c r="A8" s="72" t="s">
        <v>151</v>
      </c>
      <c r="B8" s="30">
        <f>'1 - Návrh rozpočtu 2025'!C9+'1 - Návrh rozpočtu 2025'!D9+'1 - Návrh rozpočtu 2025'!E9+'1 - Návrh rozpočtu 2025'!F9</f>
        <v>32100</v>
      </c>
      <c r="C8" s="30">
        <f>'1 - Návrh rozpočtu 2025'!G9</f>
        <v>0</v>
      </c>
      <c r="D8" s="30">
        <f t="shared" ref="D8:D15" si="0">B8+C8</f>
        <v>32100</v>
      </c>
      <c r="E8" s="30">
        <v>32100</v>
      </c>
      <c r="F8" s="30">
        <v>0</v>
      </c>
      <c r="G8" s="30">
        <f t="shared" ref="G8:G15" si="1">E8+F8</f>
        <v>32100</v>
      </c>
      <c r="H8" s="30">
        <v>32100</v>
      </c>
      <c r="I8" s="30">
        <v>0</v>
      </c>
      <c r="J8" s="30">
        <f t="shared" ref="J8:J15" si="2">H8+I8</f>
        <v>32100</v>
      </c>
    </row>
    <row r="9" spans="1:10" x14ac:dyDescent="0.25">
      <c r="A9" s="72" t="s">
        <v>20</v>
      </c>
      <c r="B9" s="30">
        <f>'1 - Návrh rozpočtu 2025'!C10+'1 - Návrh rozpočtu 2025'!D10+'1 - Návrh rozpočtu 2025'!E10+'1 - Návrh rozpočtu 2025'!F10</f>
        <v>38707</v>
      </c>
      <c r="C9" s="30">
        <f>'1 - Návrh rozpočtu 2025'!G10</f>
        <v>0</v>
      </c>
      <c r="D9" s="30">
        <f t="shared" si="0"/>
        <v>38707</v>
      </c>
      <c r="E9" s="30">
        <v>38707</v>
      </c>
      <c r="F9" s="30">
        <v>0</v>
      </c>
      <c r="G9" s="30">
        <f t="shared" si="1"/>
        <v>38707</v>
      </c>
      <c r="H9" s="30">
        <v>38707</v>
      </c>
      <c r="I9" s="30">
        <v>0</v>
      </c>
      <c r="J9" s="30">
        <f t="shared" si="2"/>
        <v>38707</v>
      </c>
    </row>
    <row r="10" spans="1:10" x14ac:dyDescent="0.25">
      <c r="A10" s="72" t="s">
        <v>152</v>
      </c>
      <c r="B10" s="30">
        <f>'1 - Návrh rozpočtu 2025'!C11+'1 - Návrh rozpočtu 2025'!D11+'1 - Návrh rozpočtu 2025'!E11+'1 - Návrh rozpočtu 2025'!F11</f>
        <v>450510</v>
      </c>
      <c r="C10" s="30">
        <f>'1 - Návrh rozpočtu 2025'!G11</f>
        <v>0</v>
      </c>
      <c r="D10" s="30">
        <f t="shared" si="0"/>
        <v>450510</v>
      </c>
      <c r="E10" s="30">
        <v>450510</v>
      </c>
      <c r="F10" s="30">
        <v>0</v>
      </c>
      <c r="G10" s="30">
        <f t="shared" si="1"/>
        <v>450510</v>
      </c>
      <c r="H10" s="30">
        <v>450510</v>
      </c>
      <c r="I10" s="30">
        <v>0</v>
      </c>
      <c r="J10" s="30">
        <f t="shared" si="2"/>
        <v>450510</v>
      </c>
    </row>
    <row r="11" spans="1:10" x14ac:dyDescent="0.25">
      <c r="A11" s="72" t="s">
        <v>153</v>
      </c>
      <c r="B11" s="30">
        <f>'1 - Návrh rozpočtu 2025'!C12+'1 - Návrh rozpočtu 2025'!D12+'1 - Návrh rozpočtu 2025'!E12+'1 - Návrh rozpočtu 2025'!F12</f>
        <v>438300</v>
      </c>
      <c r="C11" s="30">
        <f>'1 - Návrh rozpočtu 2025'!G12</f>
        <v>0</v>
      </c>
      <c r="D11" s="30">
        <f t="shared" si="0"/>
        <v>438300</v>
      </c>
      <c r="E11" s="30">
        <v>438300</v>
      </c>
      <c r="F11" s="30">
        <v>0</v>
      </c>
      <c r="G11" s="30">
        <f t="shared" si="1"/>
        <v>438300</v>
      </c>
      <c r="H11" s="30">
        <v>438300</v>
      </c>
      <c r="I11" s="30">
        <v>0</v>
      </c>
      <c r="J11" s="30">
        <f t="shared" si="2"/>
        <v>438300</v>
      </c>
    </row>
    <row r="12" spans="1:10" x14ac:dyDescent="0.25">
      <c r="A12" s="72" t="s">
        <v>154</v>
      </c>
      <c r="B12" s="30">
        <f>'1 - Návrh rozpočtu 2025'!C13+'1 - Návrh rozpočtu 2025'!D13+'1 - Návrh rozpočtu 2025'!E13+'1 - Návrh rozpočtu 2025'!F13</f>
        <v>127900</v>
      </c>
      <c r="C12" s="30">
        <f>'1 - Návrh rozpočtu 2025'!G13</f>
        <v>0</v>
      </c>
      <c r="D12" s="30">
        <f t="shared" si="0"/>
        <v>127900</v>
      </c>
      <c r="E12" s="30">
        <v>127900</v>
      </c>
      <c r="F12" s="30">
        <v>0</v>
      </c>
      <c r="G12" s="30">
        <f t="shared" si="1"/>
        <v>127900</v>
      </c>
      <c r="H12" s="30">
        <v>127900</v>
      </c>
      <c r="I12" s="30">
        <v>0</v>
      </c>
      <c r="J12" s="30">
        <f t="shared" si="2"/>
        <v>127900</v>
      </c>
    </row>
    <row r="13" spans="1:10" x14ac:dyDescent="0.25">
      <c r="A13" s="72" t="s">
        <v>155</v>
      </c>
      <c r="B13" s="30">
        <f>'1 - Návrh rozpočtu 2025'!C14+'1 - Návrh rozpočtu 2025'!D14+'1 - Návrh rozpočtu 2025'!E14+'1 - Návrh rozpočtu 2025'!F14</f>
        <v>500</v>
      </c>
      <c r="C13" s="30">
        <f>'1 - Návrh rozpočtu 2025'!G14</f>
        <v>0</v>
      </c>
      <c r="D13" s="30">
        <f t="shared" si="0"/>
        <v>500</v>
      </c>
      <c r="E13" s="30">
        <v>500</v>
      </c>
      <c r="F13" s="30">
        <v>0</v>
      </c>
      <c r="G13" s="30">
        <f t="shared" si="1"/>
        <v>500</v>
      </c>
      <c r="H13" s="30">
        <v>500</v>
      </c>
      <c r="I13" s="30">
        <v>0</v>
      </c>
      <c r="J13" s="30">
        <f t="shared" si="2"/>
        <v>500</v>
      </c>
    </row>
    <row r="14" spans="1:10" x14ac:dyDescent="0.25">
      <c r="A14" s="72" t="s">
        <v>169</v>
      </c>
      <c r="B14" s="30">
        <f>'1 - Návrh rozpočtu 2025'!C15+'1 - Návrh rozpočtu 2025'!D15+'1 - Návrh rozpočtu 2025'!E15+'1 - Návrh rozpočtu 2025'!F15</f>
        <v>70500</v>
      </c>
      <c r="C14" s="30">
        <f>'1 - Návrh rozpočtu 2025'!G15</f>
        <v>0</v>
      </c>
      <c r="D14" s="30">
        <f t="shared" si="0"/>
        <v>70500</v>
      </c>
      <c r="E14" s="30">
        <v>70500</v>
      </c>
      <c r="F14" s="30">
        <v>0</v>
      </c>
      <c r="G14" s="30">
        <f t="shared" si="1"/>
        <v>70500</v>
      </c>
      <c r="H14" s="30">
        <v>70500</v>
      </c>
      <c r="I14" s="30">
        <v>0</v>
      </c>
      <c r="J14" s="30">
        <f t="shared" si="2"/>
        <v>70500</v>
      </c>
    </row>
    <row r="15" spans="1:10" x14ac:dyDescent="0.25">
      <c r="A15" s="72" t="s">
        <v>163</v>
      </c>
      <c r="B15" s="30">
        <f>'1 - Návrh rozpočtu 2025'!C16+'1 - Návrh rozpočtu 2025'!D16+'1 - Návrh rozpočtu 2025'!E16+'1 - Návrh rozpočtu 2025'!F16</f>
        <v>0</v>
      </c>
      <c r="C15" s="30">
        <f>'1 - Návrh rozpočtu 2025'!G16</f>
        <v>0</v>
      </c>
      <c r="D15" s="30">
        <f t="shared" si="0"/>
        <v>0</v>
      </c>
      <c r="E15" s="30">
        <v>0</v>
      </c>
      <c r="F15" s="30">
        <v>0</v>
      </c>
      <c r="G15" s="30">
        <f t="shared" si="1"/>
        <v>0</v>
      </c>
      <c r="H15" s="30">
        <v>0</v>
      </c>
      <c r="I15" s="30">
        <v>0</v>
      </c>
      <c r="J15" s="30">
        <f t="shared" si="2"/>
        <v>0</v>
      </c>
    </row>
    <row r="16" spans="1:10" x14ac:dyDescent="0.25">
      <c r="A16" s="73" t="s">
        <v>68</v>
      </c>
      <c r="B16" s="74">
        <f>SUM(B7:B15)</f>
        <v>6337528</v>
      </c>
      <c r="C16" s="74">
        <f t="shared" ref="C16:D16" si="3">SUM(C7:C15)</f>
        <v>0</v>
      </c>
      <c r="D16" s="74">
        <f t="shared" si="3"/>
        <v>6337528</v>
      </c>
      <c r="E16" s="75">
        <f>SUM(E7:E15)</f>
        <v>6337528</v>
      </c>
      <c r="F16" s="75">
        <f t="shared" ref="F16" si="4">SUM(F7:F15)</f>
        <v>0</v>
      </c>
      <c r="G16" s="75">
        <f>SUM(G7:G15)</f>
        <v>6337528</v>
      </c>
      <c r="H16" s="75">
        <f>SUM(H7:H15)</f>
        <v>6337528</v>
      </c>
      <c r="I16" s="75">
        <f t="shared" ref="I16:J16" si="5">SUM(I7:I15)</f>
        <v>0</v>
      </c>
      <c r="J16" s="75">
        <f t="shared" si="5"/>
        <v>6337528</v>
      </c>
    </row>
    <row r="17" spans="1:10" x14ac:dyDescent="0.25">
      <c r="A17" s="72" t="s">
        <v>71</v>
      </c>
      <c r="B17" s="30">
        <f>'1 - Návrh rozpočtu 2025'!C18+'1 - Návrh rozpočtu 2025'!D18+'1 - Návrh rozpočtu 2025'!E18+'1 - Návrh rozpočtu 2025'!F18</f>
        <v>417000</v>
      </c>
      <c r="C17" s="30">
        <f>'1 - Návrh rozpočtu 2025'!G18</f>
        <v>0</v>
      </c>
      <c r="D17" s="30">
        <f>B17+C17</f>
        <v>417000</v>
      </c>
      <c r="E17" s="30">
        <v>417000</v>
      </c>
      <c r="F17" s="30">
        <v>0</v>
      </c>
      <c r="G17" s="30">
        <f>E17+F17</f>
        <v>417000</v>
      </c>
      <c r="H17" s="30">
        <v>417000</v>
      </c>
      <c r="I17" s="30">
        <v>0</v>
      </c>
      <c r="J17" s="30">
        <f>H17+I17</f>
        <v>417000</v>
      </c>
    </row>
    <row r="18" spans="1:10" x14ac:dyDescent="0.25">
      <c r="A18" s="72" t="s">
        <v>72</v>
      </c>
      <c r="B18" s="30">
        <f>'1 - Návrh rozpočtu 2025'!C19+'1 - Návrh rozpočtu 2025'!D19+'1 - Návrh rozpočtu 2025'!E19+'1 - Návrh rozpočtu 2025'!F19</f>
        <v>0</v>
      </c>
      <c r="C18" s="30">
        <f>'1 - Návrh rozpočtu 2025'!G19</f>
        <v>0</v>
      </c>
      <c r="D18" s="30">
        <f t="shared" ref="D18:D23" si="6">B18+C18</f>
        <v>0</v>
      </c>
      <c r="E18" s="30">
        <v>0</v>
      </c>
      <c r="F18" s="30">
        <v>0</v>
      </c>
      <c r="G18" s="30">
        <f t="shared" ref="G18:G23" si="7">E18+F18</f>
        <v>0</v>
      </c>
      <c r="H18" s="30">
        <v>0</v>
      </c>
      <c r="I18" s="30">
        <v>0</v>
      </c>
      <c r="J18" s="30">
        <f t="shared" ref="J18:J23" si="8">H18+I18</f>
        <v>0</v>
      </c>
    </row>
    <row r="19" spans="1:10" x14ac:dyDescent="0.25">
      <c r="A19" s="72" t="s">
        <v>164</v>
      </c>
      <c r="B19" s="30">
        <f>'1 - Návrh rozpočtu 2025'!C20+'1 - Návrh rozpočtu 2025'!D20+'1 - Návrh rozpočtu 2025'!E20+'1 - Návrh rozpočtu 2025'!F20</f>
        <v>0</v>
      </c>
      <c r="C19" s="30">
        <f>'1 - Návrh rozpočtu 2025'!G20</f>
        <v>0</v>
      </c>
      <c r="D19" s="30">
        <f t="shared" si="6"/>
        <v>0</v>
      </c>
      <c r="E19" s="30">
        <v>0</v>
      </c>
      <c r="F19" s="30">
        <v>0</v>
      </c>
      <c r="G19" s="30">
        <f t="shared" si="7"/>
        <v>0</v>
      </c>
      <c r="H19" s="30">
        <v>0</v>
      </c>
      <c r="I19" s="30">
        <v>0</v>
      </c>
      <c r="J19" s="30">
        <f t="shared" si="8"/>
        <v>0</v>
      </c>
    </row>
    <row r="20" spans="1:10" x14ac:dyDescent="0.25">
      <c r="A20" s="72" t="s">
        <v>156</v>
      </c>
      <c r="B20" s="30">
        <f>'1 - Návrh rozpočtu 2025'!C21+'1 - Návrh rozpočtu 2025'!D21+'1 - Návrh rozpočtu 2025'!E21+'1 - Návrh rozpočtu 2025'!F21</f>
        <v>0</v>
      </c>
      <c r="C20" s="30">
        <f>'1 - Návrh rozpočtu 2025'!G21</f>
        <v>0</v>
      </c>
      <c r="D20" s="30">
        <f t="shared" si="6"/>
        <v>0</v>
      </c>
      <c r="E20" s="30">
        <v>0</v>
      </c>
      <c r="F20" s="30">
        <v>0</v>
      </c>
      <c r="G20" s="30">
        <f t="shared" si="7"/>
        <v>0</v>
      </c>
      <c r="H20" s="30">
        <v>0</v>
      </c>
      <c r="I20" s="30">
        <v>0</v>
      </c>
      <c r="J20" s="30">
        <f t="shared" si="8"/>
        <v>0</v>
      </c>
    </row>
    <row r="21" spans="1:10" x14ac:dyDescent="0.25">
      <c r="A21" s="72" t="s">
        <v>165</v>
      </c>
      <c r="B21" s="30">
        <f>'1 - Návrh rozpočtu 2025'!C22+'1 - Návrh rozpočtu 2025'!D22+'1 - Návrh rozpočtu 2025'!E22+'1 - Návrh rozpočtu 2025'!F22</f>
        <v>5920528</v>
      </c>
      <c r="C21" s="30">
        <f>'1 - Návrh rozpočtu 2025'!G22</f>
        <v>0</v>
      </c>
      <c r="D21" s="30">
        <f t="shared" si="6"/>
        <v>5920528</v>
      </c>
      <c r="E21" s="30">
        <v>5920528</v>
      </c>
      <c r="F21" s="30">
        <v>0</v>
      </c>
      <c r="G21" s="30">
        <f t="shared" si="7"/>
        <v>5920528</v>
      </c>
      <c r="H21" s="30">
        <v>5920528</v>
      </c>
      <c r="I21" s="30">
        <v>0</v>
      </c>
      <c r="J21" s="30">
        <f t="shared" si="8"/>
        <v>5920528</v>
      </c>
    </row>
    <row r="22" spans="1:10" x14ac:dyDescent="0.25">
      <c r="A22" s="72" t="s">
        <v>166</v>
      </c>
      <c r="B22" s="30">
        <f>'1 - Návrh rozpočtu 2025'!C23+'1 - Návrh rozpočtu 2025'!D23+'1 - Návrh rozpočtu 2025'!E23+'1 - Návrh rozpočtu 2025'!F23</f>
        <v>0</v>
      </c>
      <c r="C22" s="30">
        <f>'1 - Návrh rozpočtu 2025'!G23</f>
        <v>0</v>
      </c>
      <c r="D22" s="30">
        <f t="shared" si="6"/>
        <v>0</v>
      </c>
      <c r="E22" s="30">
        <v>0</v>
      </c>
      <c r="F22" s="30">
        <v>0</v>
      </c>
      <c r="G22" s="30">
        <f t="shared" si="7"/>
        <v>0</v>
      </c>
      <c r="H22" s="30">
        <v>0</v>
      </c>
      <c r="I22" s="30">
        <v>0</v>
      </c>
      <c r="J22" s="30">
        <f t="shared" si="8"/>
        <v>0</v>
      </c>
    </row>
    <row r="23" spans="1:10" x14ac:dyDescent="0.25">
      <c r="A23" s="72" t="s">
        <v>167</v>
      </c>
      <c r="B23" s="30">
        <f>'1 - Návrh rozpočtu 2025'!C24+'1 - Návrh rozpočtu 2025'!D24+'1 - Návrh rozpočtu 2025'!E24+'1 - Návrh rozpočtu 2025'!F24</f>
        <v>0</v>
      </c>
      <c r="C23" s="30">
        <f>'1 - Návrh rozpočtu 2025'!G24</f>
        <v>0</v>
      </c>
      <c r="D23" s="30">
        <f t="shared" si="6"/>
        <v>0</v>
      </c>
      <c r="E23" s="30">
        <v>0</v>
      </c>
      <c r="F23" s="30">
        <v>0</v>
      </c>
      <c r="G23" s="30">
        <f t="shared" si="7"/>
        <v>0</v>
      </c>
      <c r="H23" s="30">
        <v>0</v>
      </c>
      <c r="I23" s="30">
        <v>0</v>
      </c>
      <c r="J23" s="30">
        <f t="shared" si="8"/>
        <v>0</v>
      </c>
    </row>
    <row r="24" spans="1:10" x14ac:dyDescent="0.25">
      <c r="A24" s="73" t="s">
        <v>85</v>
      </c>
      <c r="B24" s="52">
        <f>SUM(B17:B23)</f>
        <v>6337528</v>
      </c>
      <c r="C24" s="52">
        <f t="shared" ref="C24:D24" si="9">SUM(C17:C23)</f>
        <v>0</v>
      </c>
      <c r="D24" s="52">
        <f t="shared" si="9"/>
        <v>6337528</v>
      </c>
      <c r="E24" s="52">
        <f>SUM(E17:E23)</f>
        <v>6337528</v>
      </c>
      <c r="F24" s="52">
        <f t="shared" ref="F24:G24" si="10">SUM(F17:F23)</f>
        <v>0</v>
      </c>
      <c r="G24" s="52">
        <f t="shared" si="10"/>
        <v>6337528</v>
      </c>
      <c r="H24" s="52">
        <f>SUM(H17:H23)</f>
        <v>6337528</v>
      </c>
      <c r="I24" s="52">
        <f t="shared" ref="I24:J24" si="11">SUM(I17:I23)</f>
        <v>0</v>
      </c>
      <c r="J24" s="52">
        <f t="shared" si="11"/>
        <v>6337528</v>
      </c>
    </row>
    <row r="25" spans="1:10" x14ac:dyDescent="0.25">
      <c r="A25" s="73" t="s">
        <v>86</v>
      </c>
      <c r="B25" s="52">
        <f>B24-B16</f>
        <v>0</v>
      </c>
      <c r="C25" s="52">
        <f t="shared" ref="C25:D25" si="12">C24-C16</f>
        <v>0</v>
      </c>
      <c r="D25" s="52">
        <f t="shared" si="12"/>
        <v>0</v>
      </c>
      <c r="E25" s="52">
        <f>E24-E16</f>
        <v>0</v>
      </c>
      <c r="F25" s="52">
        <f t="shared" ref="F25:G25" si="13">F24-F16</f>
        <v>0</v>
      </c>
      <c r="G25" s="52">
        <f t="shared" si="13"/>
        <v>0</v>
      </c>
      <c r="H25" s="52">
        <f>H24-H16</f>
        <v>0</v>
      </c>
      <c r="I25" s="52">
        <f t="shared" ref="I25:J25" si="14">I24-I16</f>
        <v>0</v>
      </c>
      <c r="J25" s="52">
        <f t="shared" si="14"/>
        <v>0</v>
      </c>
    </row>
    <row r="26" spans="1:10" x14ac:dyDescent="0.25">
      <c r="A26" s="6"/>
      <c r="B26" s="6"/>
      <c r="C26" s="6"/>
      <c r="D26" s="6"/>
      <c r="E26" s="6"/>
      <c r="F26" s="6"/>
      <c r="G26" s="6"/>
    </row>
    <row r="27" spans="1:10" x14ac:dyDescent="0.25">
      <c r="A27" s="21" t="s">
        <v>275</v>
      </c>
      <c r="B27" s="6"/>
      <c r="C27" s="6"/>
      <c r="D27" s="6"/>
      <c r="E27" s="6"/>
      <c r="F27" s="6"/>
      <c r="G27" s="6"/>
    </row>
    <row r="28" spans="1:10" x14ac:dyDescent="0.25">
      <c r="A28" s="22" t="s">
        <v>276</v>
      </c>
      <c r="B28" s="6"/>
      <c r="C28" s="6"/>
      <c r="D28" s="6"/>
      <c r="E28" s="6"/>
      <c r="F28" s="6"/>
      <c r="G28" s="6"/>
    </row>
    <row r="29" spans="1:10" x14ac:dyDescent="0.25">
      <c r="A29" s="3"/>
      <c r="B29" s="3"/>
      <c r="C29" s="3"/>
      <c r="D29" s="3"/>
      <c r="E29" s="2" t="s">
        <v>168</v>
      </c>
      <c r="F29" s="3"/>
      <c r="G29" s="3"/>
    </row>
    <row r="30" spans="1:10" x14ac:dyDescent="0.25">
      <c r="A30" s="141" t="s">
        <v>285</v>
      </c>
      <c r="B30" s="3"/>
      <c r="C30" s="3"/>
      <c r="D30" s="3"/>
      <c r="E30" s="2"/>
      <c r="F30" s="3"/>
      <c r="G30" s="3"/>
    </row>
    <row r="31" spans="1:10" x14ac:dyDescent="0.25">
      <c r="A31" s="3"/>
      <c r="B31" s="3"/>
      <c r="C31" s="3"/>
      <c r="D31" s="3"/>
      <c r="E31" s="2"/>
      <c r="F31" s="3"/>
      <c r="G31" s="3"/>
    </row>
    <row r="32" spans="1:10" x14ac:dyDescent="0.25">
      <c r="A32" s="3"/>
      <c r="B32" s="3"/>
      <c r="C32" s="3"/>
      <c r="D32" s="3"/>
      <c r="E32" s="2"/>
      <c r="F32" s="3"/>
      <c r="G32" s="3"/>
    </row>
    <row r="33" spans="1:7" x14ac:dyDescent="0.25">
      <c r="A33" s="3"/>
      <c r="B33" s="3"/>
      <c r="C33" s="3"/>
      <c r="D33" s="3"/>
      <c r="E33" s="2"/>
      <c r="F33" s="3"/>
      <c r="G33" s="3"/>
    </row>
    <row r="34" spans="1:7" x14ac:dyDescent="0.25">
      <c r="A34" s="3"/>
      <c r="B34" s="3"/>
      <c r="C34" s="3"/>
      <c r="D34" s="4"/>
      <c r="E34" s="3"/>
      <c r="F34" s="3"/>
      <c r="G34" s="3"/>
    </row>
    <row r="35" spans="1:7" x14ac:dyDescent="0.25">
      <c r="A35" s="17"/>
      <c r="B35" s="17"/>
      <c r="C35" s="17"/>
      <c r="D35" s="18"/>
      <c r="E35" s="17"/>
      <c r="F35" s="3"/>
      <c r="G35" s="3"/>
    </row>
    <row r="36" spans="1:7" x14ac:dyDescent="0.25">
      <c r="A36" s="3"/>
      <c r="B36" s="3"/>
      <c r="C36" s="3"/>
      <c r="D36" s="4"/>
      <c r="E36" s="3"/>
      <c r="F36" s="3"/>
      <c r="G36" s="3"/>
    </row>
  </sheetData>
  <mergeCells count="6">
    <mergeCell ref="H5:J5"/>
    <mergeCell ref="A1:J1"/>
    <mergeCell ref="A2:J2"/>
    <mergeCell ref="A3:J3"/>
    <mergeCell ref="B5:D5"/>
    <mergeCell ref="E5:G5"/>
  </mergeCells>
  <pageMargins left="0.25" right="0.25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6"/>
  <sheetViews>
    <sheetView workbookViewId="0">
      <selection activeCell="A37" sqref="A37"/>
    </sheetView>
  </sheetViews>
  <sheetFormatPr defaultRowHeight="12.5" x14ac:dyDescent="0.25"/>
  <cols>
    <col min="1" max="1" width="5.26953125" customWidth="1"/>
    <col min="2" max="2" width="61.453125" customWidth="1"/>
    <col min="3" max="3" width="9" customWidth="1"/>
    <col min="4" max="4" width="10.7265625" customWidth="1"/>
    <col min="5" max="5" width="45.453125" customWidth="1"/>
    <col min="257" max="257" width="5.26953125" customWidth="1"/>
    <col min="258" max="258" width="61.453125" customWidth="1"/>
    <col min="259" max="259" width="9" customWidth="1"/>
    <col min="260" max="260" width="10.7265625" customWidth="1"/>
    <col min="261" max="261" width="45.453125" customWidth="1"/>
    <col min="513" max="513" width="5.26953125" customWidth="1"/>
    <col min="514" max="514" width="61.453125" customWidth="1"/>
    <col min="515" max="515" width="9" customWidth="1"/>
    <col min="516" max="516" width="10.7265625" customWidth="1"/>
    <col min="517" max="517" width="45.453125" customWidth="1"/>
    <col min="769" max="769" width="5.26953125" customWidth="1"/>
    <col min="770" max="770" width="61.453125" customWidth="1"/>
    <col min="771" max="771" width="9" customWidth="1"/>
    <col min="772" max="772" width="10.7265625" customWidth="1"/>
    <col min="773" max="773" width="45.453125" customWidth="1"/>
    <col min="1025" max="1025" width="5.26953125" customWidth="1"/>
    <col min="1026" max="1026" width="61.453125" customWidth="1"/>
    <col min="1027" max="1027" width="9" customWidth="1"/>
    <col min="1028" max="1028" width="10.7265625" customWidth="1"/>
    <col min="1029" max="1029" width="45.453125" customWidth="1"/>
    <col min="1281" max="1281" width="5.26953125" customWidth="1"/>
    <col min="1282" max="1282" width="61.453125" customWidth="1"/>
    <col min="1283" max="1283" width="9" customWidth="1"/>
    <col min="1284" max="1284" width="10.7265625" customWidth="1"/>
    <col min="1285" max="1285" width="45.453125" customWidth="1"/>
    <col min="1537" max="1537" width="5.26953125" customWidth="1"/>
    <col min="1538" max="1538" width="61.453125" customWidth="1"/>
    <col min="1539" max="1539" width="9" customWidth="1"/>
    <col min="1540" max="1540" width="10.7265625" customWidth="1"/>
    <col min="1541" max="1541" width="45.453125" customWidth="1"/>
    <col min="1793" max="1793" width="5.26953125" customWidth="1"/>
    <col min="1794" max="1794" width="61.453125" customWidth="1"/>
    <col min="1795" max="1795" width="9" customWidth="1"/>
    <col min="1796" max="1796" width="10.7265625" customWidth="1"/>
    <col min="1797" max="1797" width="45.453125" customWidth="1"/>
    <col min="2049" max="2049" width="5.26953125" customWidth="1"/>
    <col min="2050" max="2050" width="61.453125" customWidth="1"/>
    <col min="2051" max="2051" width="9" customWidth="1"/>
    <col min="2052" max="2052" width="10.7265625" customWidth="1"/>
    <col min="2053" max="2053" width="45.453125" customWidth="1"/>
    <col min="2305" max="2305" width="5.26953125" customWidth="1"/>
    <col min="2306" max="2306" width="61.453125" customWidth="1"/>
    <col min="2307" max="2307" width="9" customWidth="1"/>
    <col min="2308" max="2308" width="10.7265625" customWidth="1"/>
    <col min="2309" max="2309" width="45.453125" customWidth="1"/>
    <col min="2561" max="2561" width="5.26953125" customWidth="1"/>
    <col min="2562" max="2562" width="61.453125" customWidth="1"/>
    <col min="2563" max="2563" width="9" customWidth="1"/>
    <col min="2564" max="2564" width="10.7265625" customWidth="1"/>
    <col min="2565" max="2565" width="45.453125" customWidth="1"/>
    <col min="2817" max="2817" width="5.26953125" customWidth="1"/>
    <col min="2818" max="2818" width="61.453125" customWidth="1"/>
    <col min="2819" max="2819" width="9" customWidth="1"/>
    <col min="2820" max="2820" width="10.7265625" customWidth="1"/>
    <col min="2821" max="2821" width="45.453125" customWidth="1"/>
    <col min="3073" max="3073" width="5.26953125" customWidth="1"/>
    <col min="3074" max="3074" width="61.453125" customWidth="1"/>
    <col min="3075" max="3075" width="9" customWidth="1"/>
    <col min="3076" max="3076" width="10.7265625" customWidth="1"/>
    <col min="3077" max="3077" width="45.453125" customWidth="1"/>
    <col min="3329" max="3329" width="5.26953125" customWidth="1"/>
    <col min="3330" max="3330" width="61.453125" customWidth="1"/>
    <col min="3331" max="3331" width="9" customWidth="1"/>
    <col min="3332" max="3332" width="10.7265625" customWidth="1"/>
    <col min="3333" max="3333" width="45.453125" customWidth="1"/>
    <col min="3585" max="3585" width="5.26953125" customWidth="1"/>
    <col min="3586" max="3586" width="61.453125" customWidth="1"/>
    <col min="3587" max="3587" width="9" customWidth="1"/>
    <col min="3588" max="3588" width="10.7265625" customWidth="1"/>
    <col min="3589" max="3589" width="45.453125" customWidth="1"/>
    <col min="3841" max="3841" width="5.26953125" customWidth="1"/>
    <col min="3842" max="3842" width="61.453125" customWidth="1"/>
    <col min="3843" max="3843" width="9" customWidth="1"/>
    <col min="3844" max="3844" width="10.7265625" customWidth="1"/>
    <col min="3845" max="3845" width="45.453125" customWidth="1"/>
    <col min="4097" max="4097" width="5.26953125" customWidth="1"/>
    <col min="4098" max="4098" width="61.453125" customWidth="1"/>
    <col min="4099" max="4099" width="9" customWidth="1"/>
    <col min="4100" max="4100" width="10.7265625" customWidth="1"/>
    <col min="4101" max="4101" width="45.453125" customWidth="1"/>
    <col min="4353" max="4353" width="5.26953125" customWidth="1"/>
    <col min="4354" max="4354" width="61.453125" customWidth="1"/>
    <col min="4355" max="4355" width="9" customWidth="1"/>
    <col min="4356" max="4356" width="10.7265625" customWidth="1"/>
    <col min="4357" max="4357" width="45.453125" customWidth="1"/>
    <col min="4609" max="4609" width="5.26953125" customWidth="1"/>
    <col min="4610" max="4610" width="61.453125" customWidth="1"/>
    <col min="4611" max="4611" width="9" customWidth="1"/>
    <col min="4612" max="4612" width="10.7265625" customWidth="1"/>
    <col min="4613" max="4613" width="45.453125" customWidth="1"/>
    <col min="4865" max="4865" width="5.26953125" customWidth="1"/>
    <col min="4866" max="4866" width="61.453125" customWidth="1"/>
    <col min="4867" max="4867" width="9" customWidth="1"/>
    <col min="4868" max="4868" width="10.7265625" customWidth="1"/>
    <col min="4869" max="4869" width="45.453125" customWidth="1"/>
    <col min="5121" max="5121" width="5.26953125" customWidth="1"/>
    <col min="5122" max="5122" width="61.453125" customWidth="1"/>
    <col min="5123" max="5123" width="9" customWidth="1"/>
    <col min="5124" max="5124" width="10.7265625" customWidth="1"/>
    <col min="5125" max="5125" width="45.453125" customWidth="1"/>
    <col min="5377" max="5377" width="5.26953125" customWidth="1"/>
    <col min="5378" max="5378" width="61.453125" customWidth="1"/>
    <col min="5379" max="5379" width="9" customWidth="1"/>
    <col min="5380" max="5380" width="10.7265625" customWidth="1"/>
    <col min="5381" max="5381" width="45.453125" customWidth="1"/>
    <col min="5633" max="5633" width="5.26953125" customWidth="1"/>
    <col min="5634" max="5634" width="61.453125" customWidth="1"/>
    <col min="5635" max="5635" width="9" customWidth="1"/>
    <col min="5636" max="5636" width="10.7265625" customWidth="1"/>
    <col min="5637" max="5637" width="45.453125" customWidth="1"/>
    <col min="5889" max="5889" width="5.26953125" customWidth="1"/>
    <col min="5890" max="5890" width="61.453125" customWidth="1"/>
    <col min="5891" max="5891" width="9" customWidth="1"/>
    <col min="5892" max="5892" width="10.7265625" customWidth="1"/>
    <col min="5893" max="5893" width="45.453125" customWidth="1"/>
    <col min="6145" max="6145" width="5.26953125" customWidth="1"/>
    <col min="6146" max="6146" width="61.453125" customWidth="1"/>
    <col min="6147" max="6147" width="9" customWidth="1"/>
    <col min="6148" max="6148" width="10.7265625" customWidth="1"/>
    <col min="6149" max="6149" width="45.453125" customWidth="1"/>
    <col min="6401" max="6401" width="5.26953125" customWidth="1"/>
    <col min="6402" max="6402" width="61.453125" customWidth="1"/>
    <col min="6403" max="6403" width="9" customWidth="1"/>
    <col min="6404" max="6404" width="10.7265625" customWidth="1"/>
    <col min="6405" max="6405" width="45.453125" customWidth="1"/>
    <col min="6657" max="6657" width="5.26953125" customWidth="1"/>
    <col min="6658" max="6658" width="61.453125" customWidth="1"/>
    <col min="6659" max="6659" width="9" customWidth="1"/>
    <col min="6660" max="6660" width="10.7265625" customWidth="1"/>
    <col min="6661" max="6661" width="45.453125" customWidth="1"/>
    <col min="6913" max="6913" width="5.26953125" customWidth="1"/>
    <col min="6914" max="6914" width="61.453125" customWidth="1"/>
    <col min="6915" max="6915" width="9" customWidth="1"/>
    <col min="6916" max="6916" width="10.7265625" customWidth="1"/>
    <col min="6917" max="6917" width="45.453125" customWidth="1"/>
    <col min="7169" max="7169" width="5.26953125" customWidth="1"/>
    <col min="7170" max="7170" width="61.453125" customWidth="1"/>
    <col min="7171" max="7171" width="9" customWidth="1"/>
    <col min="7172" max="7172" width="10.7265625" customWidth="1"/>
    <col min="7173" max="7173" width="45.453125" customWidth="1"/>
    <col min="7425" max="7425" width="5.26953125" customWidth="1"/>
    <col min="7426" max="7426" width="61.453125" customWidth="1"/>
    <col min="7427" max="7427" width="9" customWidth="1"/>
    <col min="7428" max="7428" width="10.7265625" customWidth="1"/>
    <col min="7429" max="7429" width="45.453125" customWidth="1"/>
    <col min="7681" max="7681" width="5.26953125" customWidth="1"/>
    <col min="7682" max="7682" width="61.453125" customWidth="1"/>
    <col min="7683" max="7683" width="9" customWidth="1"/>
    <col min="7684" max="7684" width="10.7265625" customWidth="1"/>
    <col min="7685" max="7685" width="45.453125" customWidth="1"/>
    <col min="7937" max="7937" width="5.26953125" customWidth="1"/>
    <col min="7938" max="7938" width="61.453125" customWidth="1"/>
    <col min="7939" max="7939" width="9" customWidth="1"/>
    <col min="7940" max="7940" width="10.7265625" customWidth="1"/>
    <col min="7941" max="7941" width="45.453125" customWidth="1"/>
    <col min="8193" max="8193" width="5.26953125" customWidth="1"/>
    <col min="8194" max="8194" width="61.453125" customWidth="1"/>
    <col min="8195" max="8195" width="9" customWidth="1"/>
    <col min="8196" max="8196" width="10.7265625" customWidth="1"/>
    <col min="8197" max="8197" width="45.453125" customWidth="1"/>
    <col min="8449" max="8449" width="5.26953125" customWidth="1"/>
    <col min="8450" max="8450" width="61.453125" customWidth="1"/>
    <col min="8451" max="8451" width="9" customWidth="1"/>
    <col min="8452" max="8452" width="10.7265625" customWidth="1"/>
    <col min="8453" max="8453" width="45.453125" customWidth="1"/>
    <col min="8705" max="8705" width="5.26953125" customWidth="1"/>
    <col min="8706" max="8706" width="61.453125" customWidth="1"/>
    <col min="8707" max="8707" width="9" customWidth="1"/>
    <col min="8708" max="8708" width="10.7265625" customWidth="1"/>
    <col min="8709" max="8709" width="45.453125" customWidth="1"/>
    <col min="8961" max="8961" width="5.26953125" customWidth="1"/>
    <col min="8962" max="8962" width="61.453125" customWidth="1"/>
    <col min="8963" max="8963" width="9" customWidth="1"/>
    <col min="8964" max="8964" width="10.7265625" customWidth="1"/>
    <col min="8965" max="8965" width="45.453125" customWidth="1"/>
    <col min="9217" max="9217" width="5.26953125" customWidth="1"/>
    <col min="9218" max="9218" width="61.453125" customWidth="1"/>
    <col min="9219" max="9219" width="9" customWidth="1"/>
    <col min="9220" max="9220" width="10.7265625" customWidth="1"/>
    <col min="9221" max="9221" width="45.453125" customWidth="1"/>
    <col min="9473" max="9473" width="5.26953125" customWidth="1"/>
    <col min="9474" max="9474" width="61.453125" customWidth="1"/>
    <col min="9475" max="9475" width="9" customWidth="1"/>
    <col min="9476" max="9476" width="10.7265625" customWidth="1"/>
    <col min="9477" max="9477" width="45.453125" customWidth="1"/>
    <col min="9729" max="9729" width="5.26953125" customWidth="1"/>
    <col min="9730" max="9730" width="61.453125" customWidth="1"/>
    <col min="9731" max="9731" width="9" customWidth="1"/>
    <col min="9732" max="9732" width="10.7265625" customWidth="1"/>
    <col min="9733" max="9733" width="45.453125" customWidth="1"/>
    <col min="9985" max="9985" width="5.26953125" customWidth="1"/>
    <col min="9986" max="9986" width="61.453125" customWidth="1"/>
    <col min="9987" max="9987" width="9" customWidth="1"/>
    <col min="9988" max="9988" width="10.7265625" customWidth="1"/>
    <col min="9989" max="9989" width="45.453125" customWidth="1"/>
    <col min="10241" max="10241" width="5.26953125" customWidth="1"/>
    <col min="10242" max="10242" width="61.453125" customWidth="1"/>
    <col min="10243" max="10243" width="9" customWidth="1"/>
    <col min="10244" max="10244" width="10.7265625" customWidth="1"/>
    <col min="10245" max="10245" width="45.453125" customWidth="1"/>
    <col min="10497" max="10497" width="5.26953125" customWidth="1"/>
    <col min="10498" max="10498" width="61.453125" customWidth="1"/>
    <col min="10499" max="10499" width="9" customWidth="1"/>
    <col min="10500" max="10500" width="10.7265625" customWidth="1"/>
    <col min="10501" max="10501" width="45.453125" customWidth="1"/>
    <col min="10753" max="10753" width="5.26953125" customWidth="1"/>
    <col min="10754" max="10754" width="61.453125" customWidth="1"/>
    <col min="10755" max="10755" width="9" customWidth="1"/>
    <col min="10756" max="10756" width="10.7265625" customWidth="1"/>
    <col min="10757" max="10757" width="45.453125" customWidth="1"/>
    <col min="11009" max="11009" width="5.26953125" customWidth="1"/>
    <col min="11010" max="11010" width="61.453125" customWidth="1"/>
    <col min="11011" max="11011" width="9" customWidth="1"/>
    <col min="11012" max="11012" width="10.7265625" customWidth="1"/>
    <col min="11013" max="11013" width="45.453125" customWidth="1"/>
    <col min="11265" max="11265" width="5.26953125" customWidth="1"/>
    <col min="11266" max="11266" width="61.453125" customWidth="1"/>
    <col min="11267" max="11267" width="9" customWidth="1"/>
    <col min="11268" max="11268" width="10.7265625" customWidth="1"/>
    <col min="11269" max="11269" width="45.453125" customWidth="1"/>
    <col min="11521" max="11521" width="5.26953125" customWidth="1"/>
    <col min="11522" max="11522" width="61.453125" customWidth="1"/>
    <col min="11523" max="11523" width="9" customWidth="1"/>
    <col min="11524" max="11524" width="10.7265625" customWidth="1"/>
    <col min="11525" max="11525" width="45.453125" customWidth="1"/>
    <col min="11777" max="11777" width="5.26953125" customWidth="1"/>
    <col min="11778" max="11778" width="61.453125" customWidth="1"/>
    <col min="11779" max="11779" width="9" customWidth="1"/>
    <col min="11780" max="11780" width="10.7265625" customWidth="1"/>
    <col min="11781" max="11781" width="45.453125" customWidth="1"/>
    <col min="12033" max="12033" width="5.26953125" customWidth="1"/>
    <col min="12034" max="12034" width="61.453125" customWidth="1"/>
    <col min="12035" max="12035" width="9" customWidth="1"/>
    <col min="12036" max="12036" width="10.7265625" customWidth="1"/>
    <col min="12037" max="12037" width="45.453125" customWidth="1"/>
    <col min="12289" max="12289" width="5.26953125" customWidth="1"/>
    <col min="12290" max="12290" width="61.453125" customWidth="1"/>
    <col min="12291" max="12291" width="9" customWidth="1"/>
    <col min="12292" max="12292" width="10.7265625" customWidth="1"/>
    <col min="12293" max="12293" width="45.453125" customWidth="1"/>
    <col min="12545" max="12545" width="5.26953125" customWidth="1"/>
    <col min="12546" max="12546" width="61.453125" customWidth="1"/>
    <col min="12547" max="12547" width="9" customWidth="1"/>
    <col min="12548" max="12548" width="10.7265625" customWidth="1"/>
    <col min="12549" max="12549" width="45.453125" customWidth="1"/>
    <col min="12801" max="12801" width="5.26953125" customWidth="1"/>
    <col min="12802" max="12802" width="61.453125" customWidth="1"/>
    <col min="12803" max="12803" width="9" customWidth="1"/>
    <col min="12804" max="12804" width="10.7265625" customWidth="1"/>
    <col min="12805" max="12805" width="45.453125" customWidth="1"/>
    <col min="13057" max="13057" width="5.26953125" customWidth="1"/>
    <col min="13058" max="13058" width="61.453125" customWidth="1"/>
    <col min="13059" max="13059" width="9" customWidth="1"/>
    <col min="13060" max="13060" width="10.7265625" customWidth="1"/>
    <col min="13061" max="13061" width="45.453125" customWidth="1"/>
    <col min="13313" max="13313" width="5.26953125" customWidth="1"/>
    <col min="13314" max="13314" width="61.453125" customWidth="1"/>
    <col min="13315" max="13315" width="9" customWidth="1"/>
    <col min="13316" max="13316" width="10.7265625" customWidth="1"/>
    <col min="13317" max="13317" width="45.453125" customWidth="1"/>
    <col min="13569" max="13569" width="5.26953125" customWidth="1"/>
    <col min="13570" max="13570" width="61.453125" customWidth="1"/>
    <col min="13571" max="13571" width="9" customWidth="1"/>
    <col min="13572" max="13572" width="10.7265625" customWidth="1"/>
    <col min="13573" max="13573" width="45.453125" customWidth="1"/>
    <col min="13825" max="13825" width="5.26953125" customWidth="1"/>
    <col min="13826" max="13826" width="61.453125" customWidth="1"/>
    <col min="13827" max="13827" width="9" customWidth="1"/>
    <col min="13828" max="13828" width="10.7265625" customWidth="1"/>
    <col min="13829" max="13829" width="45.453125" customWidth="1"/>
    <col min="14081" max="14081" width="5.26953125" customWidth="1"/>
    <col min="14082" max="14082" width="61.453125" customWidth="1"/>
    <col min="14083" max="14083" width="9" customWidth="1"/>
    <col min="14084" max="14084" width="10.7265625" customWidth="1"/>
    <col min="14085" max="14085" width="45.453125" customWidth="1"/>
    <col min="14337" max="14337" width="5.26953125" customWidth="1"/>
    <col min="14338" max="14338" width="61.453125" customWidth="1"/>
    <col min="14339" max="14339" width="9" customWidth="1"/>
    <col min="14340" max="14340" width="10.7265625" customWidth="1"/>
    <col min="14341" max="14341" width="45.453125" customWidth="1"/>
    <col min="14593" max="14593" width="5.26953125" customWidth="1"/>
    <col min="14594" max="14594" width="61.453125" customWidth="1"/>
    <col min="14595" max="14595" width="9" customWidth="1"/>
    <col min="14596" max="14596" width="10.7265625" customWidth="1"/>
    <col min="14597" max="14597" width="45.453125" customWidth="1"/>
    <col min="14849" max="14849" width="5.26953125" customWidth="1"/>
    <col min="14850" max="14850" width="61.453125" customWidth="1"/>
    <col min="14851" max="14851" width="9" customWidth="1"/>
    <col min="14852" max="14852" width="10.7265625" customWidth="1"/>
    <col min="14853" max="14853" width="45.453125" customWidth="1"/>
    <col min="15105" max="15105" width="5.26953125" customWidth="1"/>
    <col min="15106" max="15106" width="61.453125" customWidth="1"/>
    <col min="15107" max="15107" width="9" customWidth="1"/>
    <col min="15108" max="15108" width="10.7265625" customWidth="1"/>
    <col min="15109" max="15109" width="45.453125" customWidth="1"/>
    <col min="15361" max="15361" width="5.26953125" customWidth="1"/>
    <col min="15362" max="15362" width="61.453125" customWidth="1"/>
    <col min="15363" max="15363" width="9" customWidth="1"/>
    <col min="15364" max="15364" width="10.7265625" customWidth="1"/>
    <col min="15365" max="15365" width="45.453125" customWidth="1"/>
    <col min="15617" max="15617" width="5.26953125" customWidth="1"/>
    <col min="15618" max="15618" width="61.453125" customWidth="1"/>
    <col min="15619" max="15619" width="9" customWidth="1"/>
    <col min="15620" max="15620" width="10.7265625" customWidth="1"/>
    <col min="15621" max="15621" width="45.453125" customWidth="1"/>
    <col min="15873" max="15873" width="5.26953125" customWidth="1"/>
    <col min="15874" max="15874" width="61.453125" customWidth="1"/>
    <col min="15875" max="15875" width="9" customWidth="1"/>
    <col min="15876" max="15876" width="10.7265625" customWidth="1"/>
    <col min="15877" max="15877" width="45.453125" customWidth="1"/>
    <col min="16129" max="16129" width="5.26953125" customWidth="1"/>
    <col min="16130" max="16130" width="61.453125" customWidth="1"/>
    <col min="16131" max="16131" width="9" customWidth="1"/>
    <col min="16132" max="16132" width="10.7265625" customWidth="1"/>
    <col min="16133" max="16133" width="45.453125" customWidth="1"/>
  </cols>
  <sheetData>
    <row r="1" spans="1:5" ht="17.5" x14ac:dyDescent="0.35">
      <c r="A1" t="s">
        <v>269</v>
      </c>
      <c r="D1" s="85" t="s">
        <v>180</v>
      </c>
      <c r="E1" s="86"/>
    </row>
    <row r="2" spans="1:5" ht="20" x14ac:dyDescent="0.4">
      <c r="C2" s="87"/>
      <c r="D2" s="88"/>
    </row>
    <row r="4" spans="1:5" ht="20" x14ac:dyDescent="0.4">
      <c r="B4" s="87" t="s">
        <v>181</v>
      </c>
      <c r="C4" s="89"/>
    </row>
    <row r="5" spans="1:5" x14ac:dyDescent="0.25">
      <c r="B5" t="s">
        <v>252</v>
      </c>
    </row>
    <row r="7" spans="1:5" x14ac:dyDescent="0.25">
      <c r="A7" s="90"/>
      <c r="B7" s="90" t="s">
        <v>182</v>
      </c>
      <c r="C7" s="90" t="s">
        <v>183</v>
      </c>
      <c r="D7" s="90" t="s">
        <v>92</v>
      </c>
      <c r="E7" s="90" t="s">
        <v>184</v>
      </c>
    </row>
    <row r="8" spans="1:5" x14ac:dyDescent="0.25">
      <c r="A8" s="90" t="s">
        <v>185</v>
      </c>
      <c r="B8" s="90" t="s">
        <v>257</v>
      </c>
      <c r="C8" s="90"/>
      <c r="D8" s="90">
        <v>10000</v>
      </c>
      <c r="E8" s="90"/>
    </row>
    <row r="9" spans="1:5" x14ac:dyDescent="0.25">
      <c r="A9" s="90" t="s">
        <v>186</v>
      </c>
      <c r="B9" s="90" t="s">
        <v>258</v>
      </c>
      <c r="C9" s="90"/>
      <c r="D9" s="90">
        <v>5000</v>
      </c>
      <c r="E9" s="90"/>
    </row>
    <row r="10" spans="1:5" x14ac:dyDescent="0.25">
      <c r="A10" s="90" t="s">
        <v>187</v>
      </c>
      <c r="B10" s="90" t="s">
        <v>259</v>
      </c>
      <c r="C10" s="90"/>
      <c r="D10" s="114">
        <v>4700</v>
      </c>
      <c r="E10" s="90"/>
    </row>
    <row r="11" spans="1:5" x14ac:dyDescent="0.25">
      <c r="A11" s="90" t="s">
        <v>188</v>
      </c>
      <c r="B11" s="90"/>
      <c r="C11" s="90"/>
      <c r="D11" s="90"/>
      <c r="E11" s="90"/>
    </row>
    <row r="12" spans="1:5" x14ac:dyDescent="0.25">
      <c r="A12" s="90" t="s">
        <v>189</v>
      </c>
      <c r="B12" s="90"/>
      <c r="C12" s="90"/>
      <c r="D12" s="90"/>
      <c r="E12" s="90"/>
    </row>
    <row r="13" spans="1:5" x14ac:dyDescent="0.25">
      <c r="A13" s="90" t="s">
        <v>190</v>
      </c>
      <c r="B13" s="90"/>
      <c r="C13" s="90"/>
      <c r="D13" s="90"/>
      <c r="E13" s="90"/>
    </row>
    <row r="14" spans="1:5" x14ac:dyDescent="0.25">
      <c r="A14" s="90" t="s">
        <v>191</v>
      </c>
      <c r="B14" s="90"/>
      <c r="C14" s="90"/>
      <c r="D14" s="90"/>
      <c r="E14" s="90"/>
    </row>
    <row r="15" spans="1:5" x14ac:dyDescent="0.25">
      <c r="A15" s="90" t="s">
        <v>192</v>
      </c>
      <c r="B15" s="90"/>
      <c r="C15" s="90"/>
      <c r="D15" s="90"/>
      <c r="E15" s="90"/>
    </row>
    <row r="16" spans="1:5" x14ac:dyDescent="0.25">
      <c r="A16" s="90" t="s">
        <v>193</v>
      </c>
      <c r="B16" s="90"/>
      <c r="C16" s="90"/>
      <c r="D16" s="90"/>
      <c r="E16" s="90"/>
    </row>
    <row r="17" spans="1:5" x14ac:dyDescent="0.25">
      <c r="A17" s="90" t="s">
        <v>194</v>
      </c>
      <c r="B17" s="90"/>
      <c r="C17" s="90"/>
      <c r="D17" s="90"/>
      <c r="E17" s="90"/>
    </row>
    <row r="18" spans="1:5" x14ac:dyDescent="0.25">
      <c r="A18" s="90" t="s">
        <v>195</v>
      </c>
      <c r="B18" s="90"/>
      <c r="C18" s="90"/>
      <c r="D18" s="90"/>
      <c r="E18" s="90"/>
    </row>
    <row r="19" spans="1:5" x14ac:dyDescent="0.25">
      <c r="A19" s="91"/>
      <c r="B19" s="91"/>
      <c r="C19" s="91"/>
      <c r="D19" s="91"/>
    </row>
    <row r="20" spans="1:5" x14ac:dyDescent="0.25">
      <c r="A20" s="91"/>
      <c r="B20" s="91"/>
      <c r="C20" s="91"/>
      <c r="D20" s="91"/>
    </row>
    <row r="21" spans="1:5" ht="13" x14ac:dyDescent="0.3">
      <c r="A21" s="92"/>
      <c r="B21" s="93" t="s">
        <v>196</v>
      </c>
      <c r="C21" s="91"/>
      <c r="D21" s="91"/>
    </row>
    <row r="22" spans="1:5" x14ac:dyDescent="0.25">
      <c r="A22" s="92"/>
      <c r="B22" s="91" t="s">
        <v>197</v>
      </c>
      <c r="C22" s="91"/>
      <c r="D22" s="91"/>
    </row>
    <row r="23" spans="1:5" x14ac:dyDescent="0.25">
      <c r="A23" s="92"/>
      <c r="B23" s="91" t="s">
        <v>198</v>
      </c>
      <c r="C23" s="91"/>
      <c r="D23" s="91"/>
    </row>
    <row r="24" spans="1:5" x14ac:dyDescent="0.25">
      <c r="A24" s="92"/>
      <c r="B24" s="91"/>
      <c r="C24" s="91"/>
      <c r="D24" s="91"/>
    </row>
    <row r="25" spans="1:5" x14ac:dyDescent="0.25">
      <c r="A25" s="92"/>
      <c r="B25" s="91"/>
      <c r="C25" s="91"/>
      <c r="D25" s="91"/>
    </row>
    <row r="26" spans="1:5" x14ac:dyDescent="0.25">
      <c r="A26" s="92"/>
      <c r="B26" s="91"/>
      <c r="C26" s="91"/>
      <c r="D26" s="91"/>
    </row>
    <row r="27" spans="1:5" x14ac:dyDescent="0.25">
      <c r="A27" s="92"/>
      <c r="B27" s="91"/>
      <c r="C27" s="91"/>
      <c r="D27" s="91"/>
    </row>
    <row r="28" spans="1:5" x14ac:dyDescent="0.25">
      <c r="A28" s="92"/>
      <c r="B28" s="91"/>
      <c r="C28" s="91"/>
      <c r="D28" s="91"/>
    </row>
    <row r="29" spans="1:5" x14ac:dyDescent="0.25">
      <c r="A29" s="92"/>
      <c r="B29" s="91"/>
      <c r="C29" s="91"/>
      <c r="D29" s="91"/>
    </row>
    <row r="30" spans="1:5" x14ac:dyDescent="0.25">
      <c r="A30" s="92"/>
      <c r="B30" s="91"/>
      <c r="C30" s="91"/>
      <c r="D30" s="91"/>
    </row>
    <row r="31" spans="1:5" x14ac:dyDescent="0.25">
      <c r="A31" s="92"/>
      <c r="B31" s="91"/>
      <c r="C31" s="91"/>
      <c r="D31" s="91"/>
    </row>
    <row r="32" spans="1:5" x14ac:dyDescent="0.25">
      <c r="A32" s="92"/>
      <c r="B32" s="91"/>
      <c r="C32" s="91"/>
      <c r="D32" s="91"/>
    </row>
    <row r="33" spans="1:4" x14ac:dyDescent="0.25">
      <c r="A33" t="s">
        <v>272</v>
      </c>
    </row>
    <row r="37" spans="1:4" x14ac:dyDescent="0.25">
      <c r="A37" t="s">
        <v>270</v>
      </c>
    </row>
    <row r="39" spans="1:4" x14ac:dyDescent="0.25">
      <c r="D39" t="s">
        <v>201</v>
      </c>
    </row>
    <row r="40" spans="1:4" x14ac:dyDescent="0.25">
      <c r="D40" t="s">
        <v>202</v>
      </c>
    </row>
    <row r="43" spans="1:4" x14ac:dyDescent="0.25">
      <c r="A43" s="92"/>
      <c r="B43" s="91"/>
      <c r="C43" s="91"/>
      <c r="D43" s="91"/>
    </row>
    <row r="44" spans="1:4" x14ac:dyDescent="0.25">
      <c r="A44" s="92"/>
      <c r="B44" s="91"/>
      <c r="C44" s="91"/>
      <c r="D44" s="91"/>
    </row>
    <row r="45" spans="1:4" x14ac:dyDescent="0.25">
      <c r="A45" s="92"/>
      <c r="B45" s="91"/>
      <c r="C45" s="91"/>
      <c r="D45" s="91"/>
    </row>
    <row r="46" spans="1:4" x14ac:dyDescent="0.25">
      <c r="A46" s="92"/>
      <c r="B46" s="91"/>
      <c r="C46" s="91"/>
      <c r="D46" s="91"/>
    </row>
  </sheetData>
  <pageMargins left="0.25" right="0.25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"/>
  <sheetViews>
    <sheetView topLeftCell="B2" workbookViewId="0">
      <selection activeCell="B6" sqref="B6"/>
    </sheetView>
  </sheetViews>
  <sheetFormatPr defaultRowHeight="12.5" x14ac:dyDescent="0.25"/>
  <cols>
    <col min="1" max="1" width="5.81640625" customWidth="1"/>
    <col min="2" max="2" width="58.453125" customWidth="1"/>
    <col min="3" max="3" width="21.453125" customWidth="1"/>
    <col min="4" max="4" width="10.26953125" customWidth="1"/>
    <col min="5" max="5" width="19" customWidth="1"/>
    <col min="257" max="257" width="5.81640625" customWidth="1"/>
    <col min="258" max="258" width="58.453125" customWidth="1"/>
    <col min="259" max="259" width="21.453125" customWidth="1"/>
    <col min="260" max="260" width="10.26953125" customWidth="1"/>
    <col min="261" max="261" width="19" customWidth="1"/>
    <col min="513" max="513" width="5.81640625" customWidth="1"/>
    <col min="514" max="514" width="58.453125" customWidth="1"/>
    <col min="515" max="515" width="21.453125" customWidth="1"/>
    <col min="516" max="516" width="10.26953125" customWidth="1"/>
    <col min="517" max="517" width="19" customWidth="1"/>
    <col min="769" max="769" width="5.81640625" customWidth="1"/>
    <col min="770" max="770" width="58.453125" customWidth="1"/>
    <col min="771" max="771" width="21.453125" customWidth="1"/>
    <col min="772" max="772" width="10.26953125" customWidth="1"/>
    <col min="773" max="773" width="19" customWidth="1"/>
    <col min="1025" max="1025" width="5.81640625" customWidth="1"/>
    <col min="1026" max="1026" width="58.453125" customWidth="1"/>
    <col min="1027" max="1027" width="21.453125" customWidth="1"/>
    <col min="1028" max="1028" width="10.26953125" customWidth="1"/>
    <col min="1029" max="1029" width="19" customWidth="1"/>
    <col min="1281" max="1281" width="5.81640625" customWidth="1"/>
    <col min="1282" max="1282" width="58.453125" customWidth="1"/>
    <col min="1283" max="1283" width="21.453125" customWidth="1"/>
    <col min="1284" max="1284" width="10.26953125" customWidth="1"/>
    <col min="1285" max="1285" width="19" customWidth="1"/>
    <col min="1537" max="1537" width="5.81640625" customWidth="1"/>
    <col min="1538" max="1538" width="58.453125" customWidth="1"/>
    <col min="1539" max="1539" width="21.453125" customWidth="1"/>
    <col min="1540" max="1540" width="10.26953125" customWidth="1"/>
    <col min="1541" max="1541" width="19" customWidth="1"/>
    <col min="1793" max="1793" width="5.81640625" customWidth="1"/>
    <col min="1794" max="1794" width="58.453125" customWidth="1"/>
    <col min="1795" max="1795" width="21.453125" customWidth="1"/>
    <col min="1796" max="1796" width="10.26953125" customWidth="1"/>
    <col min="1797" max="1797" width="19" customWidth="1"/>
    <col min="2049" max="2049" width="5.81640625" customWidth="1"/>
    <col min="2050" max="2050" width="58.453125" customWidth="1"/>
    <col min="2051" max="2051" width="21.453125" customWidth="1"/>
    <col min="2052" max="2052" width="10.26953125" customWidth="1"/>
    <col min="2053" max="2053" width="19" customWidth="1"/>
    <col min="2305" max="2305" width="5.81640625" customWidth="1"/>
    <col min="2306" max="2306" width="58.453125" customWidth="1"/>
    <col min="2307" max="2307" width="21.453125" customWidth="1"/>
    <col min="2308" max="2308" width="10.26953125" customWidth="1"/>
    <col min="2309" max="2309" width="19" customWidth="1"/>
    <col min="2561" max="2561" width="5.81640625" customWidth="1"/>
    <col min="2562" max="2562" width="58.453125" customWidth="1"/>
    <col min="2563" max="2563" width="21.453125" customWidth="1"/>
    <col min="2564" max="2564" width="10.26953125" customWidth="1"/>
    <col min="2565" max="2565" width="19" customWidth="1"/>
    <col min="2817" max="2817" width="5.81640625" customWidth="1"/>
    <col min="2818" max="2818" width="58.453125" customWidth="1"/>
    <col min="2819" max="2819" width="21.453125" customWidth="1"/>
    <col min="2820" max="2820" width="10.26953125" customWidth="1"/>
    <col min="2821" max="2821" width="19" customWidth="1"/>
    <col min="3073" max="3073" width="5.81640625" customWidth="1"/>
    <col min="3074" max="3074" width="58.453125" customWidth="1"/>
    <col min="3075" max="3075" width="21.453125" customWidth="1"/>
    <col min="3076" max="3076" width="10.26953125" customWidth="1"/>
    <col min="3077" max="3077" width="19" customWidth="1"/>
    <col min="3329" max="3329" width="5.81640625" customWidth="1"/>
    <col min="3330" max="3330" width="58.453125" customWidth="1"/>
    <col min="3331" max="3331" width="21.453125" customWidth="1"/>
    <col min="3332" max="3332" width="10.26953125" customWidth="1"/>
    <col min="3333" max="3333" width="19" customWidth="1"/>
    <col min="3585" max="3585" width="5.81640625" customWidth="1"/>
    <col min="3586" max="3586" width="58.453125" customWidth="1"/>
    <col min="3587" max="3587" width="21.453125" customWidth="1"/>
    <col min="3588" max="3588" width="10.26953125" customWidth="1"/>
    <col min="3589" max="3589" width="19" customWidth="1"/>
    <col min="3841" max="3841" width="5.81640625" customWidth="1"/>
    <col min="3842" max="3842" width="58.453125" customWidth="1"/>
    <col min="3843" max="3843" width="21.453125" customWidth="1"/>
    <col min="3844" max="3844" width="10.26953125" customWidth="1"/>
    <col min="3845" max="3845" width="19" customWidth="1"/>
    <col min="4097" max="4097" width="5.81640625" customWidth="1"/>
    <col min="4098" max="4098" width="58.453125" customWidth="1"/>
    <col min="4099" max="4099" width="21.453125" customWidth="1"/>
    <col min="4100" max="4100" width="10.26953125" customWidth="1"/>
    <col min="4101" max="4101" width="19" customWidth="1"/>
    <col min="4353" max="4353" width="5.81640625" customWidth="1"/>
    <col min="4354" max="4354" width="58.453125" customWidth="1"/>
    <col min="4355" max="4355" width="21.453125" customWidth="1"/>
    <col min="4356" max="4356" width="10.26953125" customWidth="1"/>
    <col min="4357" max="4357" width="19" customWidth="1"/>
    <col min="4609" max="4609" width="5.81640625" customWidth="1"/>
    <col min="4610" max="4610" width="58.453125" customWidth="1"/>
    <col min="4611" max="4611" width="21.453125" customWidth="1"/>
    <col min="4612" max="4612" width="10.26953125" customWidth="1"/>
    <col min="4613" max="4613" width="19" customWidth="1"/>
    <col min="4865" max="4865" width="5.81640625" customWidth="1"/>
    <col min="4866" max="4866" width="58.453125" customWidth="1"/>
    <col min="4867" max="4867" width="21.453125" customWidth="1"/>
    <col min="4868" max="4868" width="10.26953125" customWidth="1"/>
    <col min="4869" max="4869" width="19" customWidth="1"/>
    <col min="5121" max="5121" width="5.81640625" customWidth="1"/>
    <col min="5122" max="5122" width="58.453125" customWidth="1"/>
    <col min="5123" max="5123" width="21.453125" customWidth="1"/>
    <col min="5124" max="5124" width="10.26953125" customWidth="1"/>
    <col min="5125" max="5125" width="19" customWidth="1"/>
    <col min="5377" max="5377" width="5.81640625" customWidth="1"/>
    <col min="5378" max="5378" width="58.453125" customWidth="1"/>
    <col min="5379" max="5379" width="21.453125" customWidth="1"/>
    <col min="5380" max="5380" width="10.26953125" customWidth="1"/>
    <col min="5381" max="5381" width="19" customWidth="1"/>
    <col min="5633" max="5633" width="5.81640625" customWidth="1"/>
    <col min="5634" max="5634" width="58.453125" customWidth="1"/>
    <col min="5635" max="5635" width="21.453125" customWidth="1"/>
    <col min="5636" max="5636" width="10.26953125" customWidth="1"/>
    <col min="5637" max="5637" width="19" customWidth="1"/>
    <col min="5889" max="5889" width="5.81640625" customWidth="1"/>
    <col min="5890" max="5890" width="58.453125" customWidth="1"/>
    <col min="5891" max="5891" width="21.453125" customWidth="1"/>
    <col min="5892" max="5892" width="10.26953125" customWidth="1"/>
    <col min="5893" max="5893" width="19" customWidth="1"/>
    <col min="6145" max="6145" width="5.81640625" customWidth="1"/>
    <col min="6146" max="6146" width="58.453125" customWidth="1"/>
    <col min="6147" max="6147" width="21.453125" customWidth="1"/>
    <col min="6148" max="6148" width="10.26953125" customWidth="1"/>
    <col min="6149" max="6149" width="19" customWidth="1"/>
    <col min="6401" max="6401" width="5.81640625" customWidth="1"/>
    <col min="6402" max="6402" width="58.453125" customWidth="1"/>
    <col min="6403" max="6403" width="21.453125" customWidth="1"/>
    <col min="6404" max="6404" width="10.26953125" customWidth="1"/>
    <col min="6405" max="6405" width="19" customWidth="1"/>
    <col min="6657" max="6657" width="5.81640625" customWidth="1"/>
    <col min="6658" max="6658" width="58.453125" customWidth="1"/>
    <col min="6659" max="6659" width="21.453125" customWidth="1"/>
    <col min="6660" max="6660" width="10.26953125" customWidth="1"/>
    <col min="6661" max="6661" width="19" customWidth="1"/>
    <col min="6913" max="6913" width="5.81640625" customWidth="1"/>
    <col min="6914" max="6914" width="58.453125" customWidth="1"/>
    <col min="6915" max="6915" width="21.453125" customWidth="1"/>
    <col min="6916" max="6916" width="10.26953125" customWidth="1"/>
    <col min="6917" max="6917" width="19" customWidth="1"/>
    <col min="7169" max="7169" width="5.81640625" customWidth="1"/>
    <col min="7170" max="7170" width="58.453125" customWidth="1"/>
    <col min="7171" max="7171" width="21.453125" customWidth="1"/>
    <col min="7172" max="7172" width="10.26953125" customWidth="1"/>
    <col min="7173" max="7173" width="19" customWidth="1"/>
    <col min="7425" max="7425" width="5.81640625" customWidth="1"/>
    <col min="7426" max="7426" width="58.453125" customWidth="1"/>
    <col min="7427" max="7427" width="21.453125" customWidth="1"/>
    <col min="7428" max="7428" width="10.26953125" customWidth="1"/>
    <col min="7429" max="7429" width="19" customWidth="1"/>
    <col min="7681" max="7681" width="5.81640625" customWidth="1"/>
    <col min="7682" max="7682" width="58.453125" customWidth="1"/>
    <col min="7683" max="7683" width="21.453125" customWidth="1"/>
    <col min="7684" max="7684" width="10.26953125" customWidth="1"/>
    <col min="7685" max="7685" width="19" customWidth="1"/>
    <col min="7937" max="7937" width="5.81640625" customWidth="1"/>
    <col min="7938" max="7938" width="58.453125" customWidth="1"/>
    <col min="7939" max="7939" width="21.453125" customWidth="1"/>
    <col min="7940" max="7940" width="10.26953125" customWidth="1"/>
    <col min="7941" max="7941" width="19" customWidth="1"/>
    <col min="8193" max="8193" width="5.81640625" customWidth="1"/>
    <col min="8194" max="8194" width="58.453125" customWidth="1"/>
    <col min="8195" max="8195" width="21.453125" customWidth="1"/>
    <col min="8196" max="8196" width="10.26953125" customWidth="1"/>
    <col min="8197" max="8197" width="19" customWidth="1"/>
    <col min="8449" max="8449" width="5.81640625" customWidth="1"/>
    <col min="8450" max="8450" width="58.453125" customWidth="1"/>
    <col min="8451" max="8451" width="21.453125" customWidth="1"/>
    <col min="8452" max="8452" width="10.26953125" customWidth="1"/>
    <col min="8453" max="8453" width="19" customWidth="1"/>
    <col min="8705" max="8705" width="5.81640625" customWidth="1"/>
    <col min="8706" max="8706" width="58.453125" customWidth="1"/>
    <col min="8707" max="8707" width="21.453125" customWidth="1"/>
    <col min="8708" max="8708" width="10.26953125" customWidth="1"/>
    <col min="8709" max="8709" width="19" customWidth="1"/>
    <col min="8961" max="8961" width="5.81640625" customWidth="1"/>
    <col min="8962" max="8962" width="58.453125" customWidth="1"/>
    <col min="8963" max="8963" width="21.453125" customWidth="1"/>
    <col min="8964" max="8964" width="10.26953125" customWidth="1"/>
    <col min="8965" max="8965" width="19" customWidth="1"/>
    <col min="9217" max="9217" width="5.81640625" customWidth="1"/>
    <col min="9218" max="9218" width="58.453125" customWidth="1"/>
    <col min="9219" max="9219" width="21.453125" customWidth="1"/>
    <col min="9220" max="9220" width="10.26953125" customWidth="1"/>
    <col min="9221" max="9221" width="19" customWidth="1"/>
    <col min="9473" max="9473" width="5.81640625" customWidth="1"/>
    <col min="9474" max="9474" width="58.453125" customWidth="1"/>
    <col min="9475" max="9475" width="21.453125" customWidth="1"/>
    <col min="9476" max="9476" width="10.26953125" customWidth="1"/>
    <col min="9477" max="9477" width="19" customWidth="1"/>
    <col min="9729" max="9729" width="5.81640625" customWidth="1"/>
    <col min="9730" max="9730" width="58.453125" customWidth="1"/>
    <col min="9731" max="9731" width="21.453125" customWidth="1"/>
    <col min="9732" max="9732" width="10.26953125" customWidth="1"/>
    <col min="9733" max="9733" width="19" customWidth="1"/>
    <col min="9985" max="9985" width="5.81640625" customWidth="1"/>
    <col min="9986" max="9986" width="58.453125" customWidth="1"/>
    <col min="9987" max="9987" width="21.453125" customWidth="1"/>
    <col min="9988" max="9988" width="10.26953125" customWidth="1"/>
    <col min="9989" max="9989" width="19" customWidth="1"/>
    <col min="10241" max="10241" width="5.81640625" customWidth="1"/>
    <col min="10242" max="10242" width="58.453125" customWidth="1"/>
    <col min="10243" max="10243" width="21.453125" customWidth="1"/>
    <col min="10244" max="10244" width="10.26953125" customWidth="1"/>
    <col min="10245" max="10245" width="19" customWidth="1"/>
    <col min="10497" max="10497" width="5.81640625" customWidth="1"/>
    <col min="10498" max="10498" width="58.453125" customWidth="1"/>
    <col min="10499" max="10499" width="21.453125" customWidth="1"/>
    <col min="10500" max="10500" width="10.26953125" customWidth="1"/>
    <col min="10501" max="10501" width="19" customWidth="1"/>
    <col min="10753" max="10753" width="5.81640625" customWidth="1"/>
    <col min="10754" max="10754" width="58.453125" customWidth="1"/>
    <col min="10755" max="10755" width="21.453125" customWidth="1"/>
    <col min="10756" max="10756" width="10.26953125" customWidth="1"/>
    <col min="10757" max="10757" width="19" customWidth="1"/>
    <col min="11009" max="11009" width="5.81640625" customWidth="1"/>
    <col min="11010" max="11010" width="58.453125" customWidth="1"/>
    <col min="11011" max="11011" width="21.453125" customWidth="1"/>
    <col min="11012" max="11012" width="10.26953125" customWidth="1"/>
    <col min="11013" max="11013" width="19" customWidth="1"/>
    <col min="11265" max="11265" width="5.81640625" customWidth="1"/>
    <col min="11266" max="11266" width="58.453125" customWidth="1"/>
    <col min="11267" max="11267" width="21.453125" customWidth="1"/>
    <col min="11268" max="11268" width="10.26953125" customWidth="1"/>
    <col min="11269" max="11269" width="19" customWidth="1"/>
    <col min="11521" max="11521" width="5.81640625" customWidth="1"/>
    <col min="11522" max="11522" width="58.453125" customWidth="1"/>
    <col min="11523" max="11523" width="21.453125" customWidth="1"/>
    <col min="11524" max="11524" width="10.26953125" customWidth="1"/>
    <col min="11525" max="11525" width="19" customWidth="1"/>
    <col min="11777" max="11777" width="5.81640625" customWidth="1"/>
    <col min="11778" max="11778" width="58.453125" customWidth="1"/>
    <col min="11779" max="11779" width="21.453125" customWidth="1"/>
    <col min="11780" max="11780" width="10.26953125" customWidth="1"/>
    <col min="11781" max="11781" width="19" customWidth="1"/>
    <col min="12033" max="12033" width="5.81640625" customWidth="1"/>
    <col min="12034" max="12034" width="58.453125" customWidth="1"/>
    <col min="12035" max="12035" width="21.453125" customWidth="1"/>
    <col min="12036" max="12036" width="10.26953125" customWidth="1"/>
    <col min="12037" max="12037" width="19" customWidth="1"/>
    <col min="12289" max="12289" width="5.81640625" customWidth="1"/>
    <col min="12290" max="12290" width="58.453125" customWidth="1"/>
    <col min="12291" max="12291" width="21.453125" customWidth="1"/>
    <col min="12292" max="12292" width="10.26953125" customWidth="1"/>
    <col min="12293" max="12293" width="19" customWidth="1"/>
    <col min="12545" max="12545" width="5.81640625" customWidth="1"/>
    <col min="12546" max="12546" width="58.453125" customWidth="1"/>
    <col min="12547" max="12547" width="21.453125" customWidth="1"/>
    <col min="12548" max="12548" width="10.26953125" customWidth="1"/>
    <col min="12549" max="12549" width="19" customWidth="1"/>
    <col min="12801" max="12801" width="5.81640625" customWidth="1"/>
    <col min="12802" max="12802" width="58.453125" customWidth="1"/>
    <col min="12803" max="12803" width="21.453125" customWidth="1"/>
    <col min="12804" max="12804" width="10.26953125" customWidth="1"/>
    <col min="12805" max="12805" width="19" customWidth="1"/>
    <col min="13057" max="13057" width="5.81640625" customWidth="1"/>
    <col min="13058" max="13058" width="58.453125" customWidth="1"/>
    <col min="13059" max="13059" width="21.453125" customWidth="1"/>
    <col min="13060" max="13060" width="10.26953125" customWidth="1"/>
    <col min="13061" max="13061" width="19" customWidth="1"/>
    <col min="13313" max="13313" width="5.81640625" customWidth="1"/>
    <col min="13314" max="13314" width="58.453125" customWidth="1"/>
    <col min="13315" max="13315" width="21.453125" customWidth="1"/>
    <col min="13316" max="13316" width="10.26953125" customWidth="1"/>
    <col min="13317" max="13317" width="19" customWidth="1"/>
    <col min="13569" max="13569" width="5.81640625" customWidth="1"/>
    <col min="13570" max="13570" width="58.453125" customWidth="1"/>
    <col min="13571" max="13571" width="21.453125" customWidth="1"/>
    <col min="13572" max="13572" width="10.26953125" customWidth="1"/>
    <col min="13573" max="13573" width="19" customWidth="1"/>
    <col min="13825" max="13825" width="5.81640625" customWidth="1"/>
    <col min="13826" max="13826" width="58.453125" customWidth="1"/>
    <col min="13827" max="13827" width="21.453125" customWidth="1"/>
    <col min="13828" max="13828" width="10.26953125" customWidth="1"/>
    <col min="13829" max="13829" width="19" customWidth="1"/>
    <col min="14081" max="14081" width="5.81640625" customWidth="1"/>
    <col min="14082" max="14082" width="58.453125" customWidth="1"/>
    <col min="14083" max="14083" width="21.453125" customWidth="1"/>
    <col min="14084" max="14084" width="10.26953125" customWidth="1"/>
    <col min="14085" max="14085" width="19" customWidth="1"/>
    <col min="14337" max="14337" width="5.81640625" customWidth="1"/>
    <col min="14338" max="14338" width="58.453125" customWidth="1"/>
    <col min="14339" max="14339" width="21.453125" customWidth="1"/>
    <col min="14340" max="14340" width="10.26953125" customWidth="1"/>
    <col min="14341" max="14341" width="19" customWidth="1"/>
    <col min="14593" max="14593" width="5.81640625" customWidth="1"/>
    <col min="14594" max="14594" width="58.453125" customWidth="1"/>
    <col min="14595" max="14595" width="21.453125" customWidth="1"/>
    <col min="14596" max="14596" width="10.26953125" customWidth="1"/>
    <col min="14597" max="14597" width="19" customWidth="1"/>
    <col min="14849" max="14849" width="5.81640625" customWidth="1"/>
    <col min="14850" max="14850" width="58.453125" customWidth="1"/>
    <col min="14851" max="14851" width="21.453125" customWidth="1"/>
    <col min="14852" max="14852" width="10.26953125" customWidth="1"/>
    <col min="14853" max="14853" width="19" customWidth="1"/>
    <col min="15105" max="15105" width="5.81640625" customWidth="1"/>
    <col min="15106" max="15106" width="58.453125" customWidth="1"/>
    <col min="15107" max="15107" width="21.453125" customWidth="1"/>
    <col min="15108" max="15108" width="10.26953125" customWidth="1"/>
    <col min="15109" max="15109" width="19" customWidth="1"/>
    <col min="15361" max="15361" width="5.81640625" customWidth="1"/>
    <col min="15362" max="15362" width="58.453125" customWidth="1"/>
    <col min="15363" max="15363" width="21.453125" customWidth="1"/>
    <col min="15364" max="15364" width="10.26953125" customWidth="1"/>
    <col min="15365" max="15365" width="19" customWidth="1"/>
    <col min="15617" max="15617" width="5.81640625" customWidth="1"/>
    <col min="15618" max="15618" width="58.453125" customWidth="1"/>
    <col min="15619" max="15619" width="21.453125" customWidth="1"/>
    <col min="15620" max="15620" width="10.26953125" customWidth="1"/>
    <col min="15621" max="15621" width="19" customWidth="1"/>
    <col min="15873" max="15873" width="5.81640625" customWidth="1"/>
    <col min="15874" max="15874" width="58.453125" customWidth="1"/>
    <col min="15875" max="15875" width="21.453125" customWidth="1"/>
    <col min="15876" max="15876" width="10.26953125" customWidth="1"/>
    <col min="15877" max="15877" width="19" customWidth="1"/>
    <col min="16129" max="16129" width="5.81640625" customWidth="1"/>
    <col min="16130" max="16130" width="58.453125" customWidth="1"/>
    <col min="16131" max="16131" width="21.453125" customWidth="1"/>
    <col min="16132" max="16132" width="10.26953125" customWidth="1"/>
    <col min="16133" max="16133" width="19" customWidth="1"/>
  </cols>
  <sheetData>
    <row r="1" spans="1:5" hidden="1" x14ac:dyDescent="0.25"/>
    <row r="2" spans="1:5" ht="17.5" x14ac:dyDescent="0.35">
      <c r="A2" t="s">
        <v>203</v>
      </c>
      <c r="C2" s="85" t="s">
        <v>204</v>
      </c>
    </row>
    <row r="3" spans="1:5" ht="15.5" x14ac:dyDescent="0.35">
      <c r="C3" s="88"/>
    </row>
    <row r="5" spans="1:5" ht="20" x14ac:dyDescent="0.4">
      <c r="B5" s="87" t="s">
        <v>181</v>
      </c>
    </row>
    <row r="6" spans="1:5" x14ac:dyDescent="0.25">
      <c r="B6" t="s">
        <v>252</v>
      </c>
    </row>
    <row r="7" spans="1:5" x14ac:dyDescent="0.25">
      <c r="A7" s="91"/>
      <c r="B7" s="91"/>
      <c r="C7" s="91"/>
    </row>
    <row r="8" spans="1:5" s="95" customFormat="1" ht="25" x14ac:dyDescent="0.25">
      <c r="A8" s="94"/>
      <c r="B8" s="94" t="s">
        <v>205</v>
      </c>
      <c r="C8" s="94" t="s">
        <v>206</v>
      </c>
      <c r="D8" s="94" t="s">
        <v>207</v>
      </c>
      <c r="E8" s="94" t="s">
        <v>184</v>
      </c>
    </row>
    <row r="9" spans="1:5" x14ac:dyDescent="0.25">
      <c r="A9" s="90" t="s">
        <v>185</v>
      </c>
      <c r="B9" s="90"/>
      <c r="C9" s="90"/>
      <c r="D9" s="90"/>
      <c r="E9" s="90"/>
    </row>
    <row r="10" spans="1:5" x14ac:dyDescent="0.25">
      <c r="A10" s="90" t="s">
        <v>186</v>
      </c>
      <c r="B10" s="90"/>
      <c r="C10" s="90"/>
      <c r="D10" s="90"/>
      <c r="E10" s="90"/>
    </row>
    <row r="11" spans="1:5" x14ac:dyDescent="0.25">
      <c r="A11" s="90" t="s">
        <v>187</v>
      </c>
      <c r="B11" s="90"/>
      <c r="C11" s="90"/>
      <c r="D11" s="90"/>
      <c r="E11" s="90"/>
    </row>
    <row r="12" spans="1:5" x14ac:dyDescent="0.25">
      <c r="A12" s="90" t="s">
        <v>188</v>
      </c>
      <c r="B12" s="90"/>
      <c r="C12" s="90"/>
      <c r="D12" s="90"/>
      <c r="E12" s="90"/>
    </row>
    <row r="13" spans="1:5" x14ac:dyDescent="0.25">
      <c r="A13" s="90" t="s">
        <v>189</v>
      </c>
      <c r="B13" s="90"/>
      <c r="C13" s="90"/>
      <c r="D13" s="90"/>
      <c r="E13" s="90"/>
    </row>
    <row r="14" spans="1:5" x14ac:dyDescent="0.25">
      <c r="A14" s="90" t="s">
        <v>190</v>
      </c>
      <c r="B14" s="90"/>
      <c r="C14" s="90"/>
      <c r="D14" s="90"/>
      <c r="E14" s="90"/>
    </row>
    <row r="15" spans="1:5" x14ac:dyDescent="0.25">
      <c r="A15" s="90" t="s">
        <v>191</v>
      </c>
      <c r="B15" s="90"/>
      <c r="C15" s="90"/>
      <c r="D15" s="90"/>
      <c r="E15" s="90"/>
    </row>
    <row r="16" spans="1:5" x14ac:dyDescent="0.25">
      <c r="A16" s="90" t="s">
        <v>192</v>
      </c>
      <c r="B16" s="90"/>
      <c r="C16" s="90"/>
      <c r="D16" s="90"/>
      <c r="E16" s="90"/>
    </row>
    <row r="17" spans="1:5" x14ac:dyDescent="0.25">
      <c r="A17" s="90" t="s">
        <v>193</v>
      </c>
      <c r="B17" s="90"/>
      <c r="C17" s="90"/>
      <c r="D17" s="90"/>
      <c r="E17" s="90"/>
    </row>
    <row r="18" spans="1:5" x14ac:dyDescent="0.25">
      <c r="A18" s="90" t="s">
        <v>194</v>
      </c>
      <c r="B18" s="90"/>
      <c r="C18" s="90"/>
      <c r="D18" s="90"/>
      <c r="E18" s="90"/>
    </row>
    <row r="19" spans="1:5" x14ac:dyDescent="0.25">
      <c r="A19" s="91"/>
      <c r="B19" s="91"/>
      <c r="C19" s="91"/>
    </row>
    <row r="20" spans="1:5" x14ac:dyDescent="0.25">
      <c r="A20" s="92"/>
      <c r="B20" s="91"/>
      <c r="C20" s="91"/>
    </row>
    <row r="21" spans="1:5" x14ac:dyDescent="0.25">
      <c r="A21" s="92"/>
      <c r="B21" s="91"/>
      <c r="C21" s="91"/>
    </row>
    <row r="22" spans="1:5" x14ac:dyDescent="0.25">
      <c r="A22" s="92"/>
      <c r="B22" s="91"/>
      <c r="C22" s="91"/>
    </row>
    <row r="23" spans="1:5" x14ac:dyDescent="0.25">
      <c r="A23" s="92"/>
      <c r="B23" s="91"/>
      <c r="C23" s="91"/>
    </row>
    <row r="24" spans="1:5" ht="13" x14ac:dyDescent="0.3">
      <c r="A24" s="96" t="s">
        <v>196</v>
      </c>
      <c r="B24" s="91"/>
      <c r="C24" s="91"/>
    </row>
    <row r="25" spans="1:5" x14ac:dyDescent="0.25">
      <c r="A25" s="92"/>
      <c r="B25" s="91" t="s">
        <v>208</v>
      </c>
      <c r="C25" s="91"/>
    </row>
    <row r="26" spans="1:5" x14ac:dyDescent="0.25">
      <c r="A26" s="92"/>
      <c r="B26" s="91" t="s">
        <v>209</v>
      </c>
      <c r="C26" s="91"/>
    </row>
    <row r="27" spans="1:5" x14ac:dyDescent="0.25">
      <c r="A27" s="92"/>
      <c r="B27" s="91" t="s">
        <v>210</v>
      </c>
      <c r="C27" s="91"/>
    </row>
    <row r="28" spans="1:5" x14ac:dyDescent="0.25">
      <c r="A28" s="92"/>
      <c r="B28" s="91"/>
      <c r="C28" s="91"/>
    </row>
    <row r="31" spans="1:5" x14ac:dyDescent="0.25">
      <c r="A31" t="s">
        <v>199</v>
      </c>
    </row>
    <row r="35" spans="1:3" x14ac:dyDescent="0.25">
      <c r="A35" t="s">
        <v>200</v>
      </c>
    </row>
    <row r="37" spans="1:3" x14ac:dyDescent="0.25">
      <c r="C37" t="s">
        <v>201</v>
      </c>
    </row>
    <row r="38" spans="1:3" x14ac:dyDescent="0.25">
      <c r="C38" t="s">
        <v>202</v>
      </c>
    </row>
  </sheetData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1"/>
  <sheetViews>
    <sheetView workbookViewId="0">
      <selection activeCell="B19" sqref="B19"/>
    </sheetView>
  </sheetViews>
  <sheetFormatPr defaultRowHeight="12.5" x14ac:dyDescent="0.25"/>
  <cols>
    <col min="1" max="1" width="5" customWidth="1"/>
    <col min="2" max="2" width="66.453125" customWidth="1"/>
    <col min="3" max="3" width="10.54296875" customWidth="1"/>
    <col min="4" max="4" width="11.26953125" customWidth="1"/>
    <col min="5" max="5" width="10.26953125" customWidth="1"/>
    <col min="6" max="6" width="27.453125" customWidth="1"/>
    <col min="257" max="257" width="5" customWidth="1"/>
    <col min="258" max="258" width="66.453125" customWidth="1"/>
    <col min="259" max="259" width="10.54296875" customWidth="1"/>
    <col min="260" max="260" width="11.26953125" customWidth="1"/>
    <col min="261" max="261" width="10.26953125" customWidth="1"/>
    <col min="262" max="262" width="27.453125" customWidth="1"/>
    <col min="513" max="513" width="5" customWidth="1"/>
    <col min="514" max="514" width="66.453125" customWidth="1"/>
    <col min="515" max="515" width="10.54296875" customWidth="1"/>
    <col min="516" max="516" width="11.26953125" customWidth="1"/>
    <col min="517" max="517" width="10.26953125" customWidth="1"/>
    <col min="518" max="518" width="27.453125" customWidth="1"/>
    <col min="769" max="769" width="5" customWidth="1"/>
    <col min="770" max="770" width="66.453125" customWidth="1"/>
    <col min="771" max="771" width="10.54296875" customWidth="1"/>
    <col min="772" max="772" width="11.26953125" customWidth="1"/>
    <col min="773" max="773" width="10.26953125" customWidth="1"/>
    <col min="774" max="774" width="27.453125" customWidth="1"/>
    <col min="1025" max="1025" width="5" customWidth="1"/>
    <col min="1026" max="1026" width="66.453125" customWidth="1"/>
    <col min="1027" max="1027" width="10.54296875" customWidth="1"/>
    <col min="1028" max="1028" width="11.26953125" customWidth="1"/>
    <col min="1029" max="1029" width="10.26953125" customWidth="1"/>
    <col min="1030" max="1030" width="27.453125" customWidth="1"/>
    <col min="1281" max="1281" width="5" customWidth="1"/>
    <col min="1282" max="1282" width="66.453125" customWidth="1"/>
    <col min="1283" max="1283" width="10.54296875" customWidth="1"/>
    <col min="1284" max="1284" width="11.26953125" customWidth="1"/>
    <col min="1285" max="1285" width="10.26953125" customWidth="1"/>
    <col min="1286" max="1286" width="27.453125" customWidth="1"/>
    <col min="1537" max="1537" width="5" customWidth="1"/>
    <col min="1538" max="1538" width="66.453125" customWidth="1"/>
    <col min="1539" max="1539" width="10.54296875" customWidth="1"/>
    <col min="1540" max="1540" width="11.26953125" customWidth="1"/>
    <col min="1541" max="1541" width="10.26953125" customWidth="1"/>
    <col min="1542" max="1542" width="27.453125" customWidth="1"/>
    <col min="1793" max="1793" width="5" customWidth="1"/>
    <col min="1794" max="1794" width="66.453125" customWidth="1"/>
    <col min="1795" max="1795" width="10.54296875" customWidth="1"/>
    <col min="1796" max="1796" width="11.26953125" customWidth="1"/>
    <col min="1797" max="1797" width="10.26953125" customWidth="1"/>
    <col min="1798" max="1798" width="27.453125" customWidth="1"/>
    <col min="2049" max="2049" width="5" customWidth="1"/>
    <col min="2050" max="2050" width="66.453125" customWidth="1"/>
    <col min="2051" max="2051" width="10.54296875" customWidth="1"/>
    <col min="2052" max="2052" width="11.26953125" customWidth="1"/>
    <col min="2053" max="2053" width="10.26953125" customWidth="1"/>
    <col min="2054" max="2054" width="27.453125" customWidth="1"/>
    <col min="2305" max="2305" width="5" customWidth="1"/>
    <col min="2306" max="2306" width="66.453125" customWidth="1"/>
    <col min="2307" max="2307" width="10.54296875" customWidth="1"/>
    <col min="2308" max="2308" width="11.26953125" customWidth="1"/>
    <col min="2309" max="2309" width="10.26953125" customWidth="1"/>
    <col min="2310" max="2310" width="27.453125" customWidth="1"/>
    <col min="2561" max="2561" width="5" customWidth="1"/>
    <col min="2562" max="2562" width="66.453125" customWidth="1"/>
    <col min="2563" max="2563" width="10.54296875" customWidth="1"/>
    <col min="2564" max="2564" width="11.26953125" customWidth="1"/>
    <col min="2565" max="2565" width="10.26953125" customWidth="1"/>
    <col min="2566" max="2566" width="27.453125" customWidth="1"/>
    <col min="2817" max="2817" width="5" customWidth="1"/>
    <col min="2818" max="2818" width="66.453125" customWidth="1"/>
    <col min="2819" max="2819" width="10.54296875" customWidth="1"/>
    <col min="2820" max="2820" width="11.26953125" customWidth="1"/>
    <col min="2821" max="2821" width="10.26953125" customWidth="1"/>
    <col min="2822" max="2822" width="27.453125" customWidth="1"/>
    <col min="3073" max="3073" width="5" customWidth="1"/>
    <col min="3074" max="3074" width="66.453125" customWidth="1"/>
    <col min="3075" max="3075" width="10.54296875" customWidth="1"/>
    <col min="3076" max="3076" width="11.26953125" customWidth="1"/>
    <col min="3077" max="3077" width="10.26953125" customWidth="1"/>
    <col min="3078" max="3078" width="27.453125" customWidth="1"/>
    <col min="3329" max="3329" width="5" customWidth="1"/>
    <col min="3330" max="3330" width="66.453125" customWidth="1"/>
    <col min="3331" max="3331" width="10.54296875" customWidth="1"/>
    <col min="3332" max="3332" width="11.26953125" customWidth="1"/>
    <col min="3333" max="3333" width="10.26953125" customWidth="1"/>
    <col min="3334" max="3334" width="27.453125" customWidth="1"/>
    <col min="3585" max="3585" width="5" customWidth="1"/>
    <col min="3586" max="3586" width="66.453125" customWidth="1"/>
    <col min="3587" max="3587" width="10.54296875" customWidth="1"/>
    <col min="3588" max="3588" width="11.26953125" customWidth="1"/>
    <col min="3589" max="3589" width="10.26953125" customWidth="1"/>
    <col min="3590" max="3590" width="27.453125" customWidth="1"/>
    <col min="3841" max="3841" width="5" customWidth="1"/>
    <col min="3842" max="3842" width="66.453125" customWidth="1"/>
    <col min="3843" max="3843" width="10.54296875" customWidth="1"/>
    <col min="3844" max="3844" width="11.26953125" customWidth="1"/>
    <col min="3845" max="3845" width="10.26953125" customWidth="1"/>
    <col min="3846" max="3846" width="27.453125" customWidth="1"/>
    <col min="4097" max="4097" width="5" customWidth="1"/>
    <col min="4098" max="4098" width="66.453125" customWidth="1"/>
    <col min="4099" max="4099" width="10.54296875" customWidth="1"/>
    <col min="4100" max="4100" width="11.26953125" customWidth="1"/>
    <col min="4101" max="4101" width="10.26953125" customWidth="1"/>
    <col min="4102" max="4102" width="27.453125" customWidth="1"/>
    <col min="4353" max="4353" width="5" customWidth="1"/>
    <col min="4354" max="4354" width="66.453125" customWidth="1"/>
    <col min="4355" max="4355" width="10.54296875" customWidth="1"/>
    <col min="4356" max="4356" width="11.26953125" customWidth="1"/>
    <col min="4357" max="4357" width="10.26953125" customWidth="1"/>
    <col min="4358" max="4358" width="27.453125" customWidth="1"/>
    <col min="4609" max="4609" width="5" customWidth="1"/>
    <col min="4610" max="4610" width="66.453125" customWidth="1"/>
    <col min="4611" max="4611" width="10.54296875" customWidth="1"/>
    <col min="4612" max="4612" width="11.26953125" customWidth="1"/>
    <col min="4613" max="4613" width="10.26953125" customWidth="1"/>
    <col min="4614" max="4614" width="27.453125" customWidth="1"/>
    <col min="4865" max="4865" width="5" customWidth="1"/>
    <col min="4866" max="4866" width="66.453125" customWidth="1"/>
    <col min="4867" max="4867" width="10.54296875" customWidth="1"/>
    <col min="4868" max="4868" width="11.26953125" customWidth="1"/>
    <col min="4869" max="4869" width="10.26953125" customWidth="1"/>
    <col min="4870" max="4870" width="27.453125" customWidth="1"/>
    <col min="5121" max="5121" width="5" customWidth="1"/>
    <col min="5122" max="5122" width="66.453125" customWidth="1"/>
    <col min="5123" max="5123" width="10.54296875" customWidth="1"/>
    <col min="5124" max="5124" width="11.26953125" customWidth="1"/>
    <col min="5125" max="5125" width="10.26953125" customWidth="1"/>
    <col min="5126" max="5126" width="27.453125" customWidth="1"/>
    <col min="5377" max="5377" width="5" customWidth="1"/>
    <col min="5378" max="5378" width="66.453125" customWidth="1"/>
    <col min="5379" max="5379" width="10.54296875" customWidth="1"/>
    <col min="5380" max="5380" width="11.26953125" customWidth="1"/>
    <col min="5381" max="5381" width="10.26953125" customWidth="1"/>
    <col min="5382" max="5382" width="27.453125" customWidth="1"/>
    <col min="5633" max="5633" width="5" customWidth="1"/>
    <col min="5634" max="5634" width="66.453125" customWidth="1"/>
    <col min="5635" max="5635" width="10.54296875" customWidth="1"/>
    <col min="5636" max="5636" width="11.26953125" customWidth="1"/>
    <col min="5637" max="5637" width="10.26953125" customWidth="1"/>
    <col min="5638" max="5638" width="27.453125" customWidth="1"/>
    <col min="5889" max="5889" width="5" customWidth="1"/>
    <col min="5890" max="5890" width="66.453125" customWidth="1"/>
    <col min="5891" max="5891" width="10.54296875" customWidth="1"/>
    <col min="5892" max="5892" width="11.26953125" customWidth="1"/>
    <col min="5893" max="5893" width="10.26953125" customWidth="1"/>
    <col min="5894" max="5894" width="27.453125" customWidth="1"/>
    <col min="6145" max="6145" width="5" customWidth="1"/>
    <col min="6146" max="6146" width="66.453125" customWidth="1"/>
    <col min="6147" max="6147" width="10.54296875" customWidth="1"/>
    <col min="6148" max="6148" width="11.26953125" customWidth="1"/>
    <col min="6149" max="6149" width="10.26953125" customWidth="1"/>
    <col min="6150" max="6150" width="27.453125" customWidth="1"/>
    <col min="6401" max="6401" width="5" customWidth="1"/>
    <col min="6402" max="6402" width="66.453125" customWidth="1"/>
    <col min="6403" max="6403" width="10.54296875" customWidth="1"/>
    <col min="6404" max="6404" width="11.26953125" customWidth="1"/>
    <col min="6405" max="6405" width="10.26953125" customWidth="1"/>
    <col min="6406" max="6406" width="27.453125" customWidth="1"/>
    <col min="6657" max="6657" width="5" customWidth="1"/>
    <col min="6658" max="6658" width="66.453125" customWidth="1"/>
    <col min="6659" max="6659" width="10.54296875" customWidth="1"/>
    <col min="6660" max="6660" width="11.26953125" customWidth="1"/>
    <col min="6661" max="6661" width="10.26953125" customWidth="1"/>
    <col min="6662" max="6662" width="27.453125" customWidth="1"/>
    <col min="6913" max="6913" width="5" customWidth="1"/>
    <col min="6914" max="6914" width="66.453125" customWidth="1"/>
    <col min="6915" max="6915" width="10.54296875" customWidth="1"/>
    <col min="6916" max="6916" width="11.26953125" customWidth="1"/>
    <col min="6917" max="6917" width="10.26953125" customWidth="1"/>
    <col min="6918" max="6918" width="27.453125" customWidth="1"/>
    <col min="7169" max="7169" width="5" customWidth="1"/>
    <col min="7170" max="7170" width="66.453125" customWidth="1"/>
    <col min="7171" max="7171" width="10.54296875" customWidth="1"/>
    <col min="7172" max="7172" width="11.26953125" customWidth="1"/>
    <col min="7173" max="7173" width="10.26953125" customWidth="1"/>
    <col min="7174" max="7174" width="27.453125" customWidth="1"/>
    <col min="7425" max="7425" width="5" customWidth="1"/>
    <col min="7426" max="7426" width="66.453125" customWidth="1"/>
    <col min="7427" max="7427" width="10.54296875" customWidth="1"/>
    <col min="7428" max="7428" width="11.26953125" customWidth="1"/>
    <col min="7429" max="7429" width="10.26953125" customWidth="1"/>
    <col min="7430" max="7430" width="27.453125" customWidth="1"/>
    <col min="7681" max="7681" width="5" customWidth="1"/>
    <col min="7682" max="7682" width="66.453125" customWidth="1"/>
    <col min="7683" max="7683" width="10.54296875" customWidth="1"/>
    <col min="7684" max="7684" width="11.26953125" customWidth="1"/>
    <col min="7685" max="7685" width="10.26953125" customWidth="1"/>
    <col min="7686" max="7686" width="27.453125" customWidth="1"/>
    <col min="7937" max="7937" width="5" customWidth="1"/>
    <col min="7938" max="7938" width="66.453125" customWidth="1"/>
    <col min="7939" max="7939" width="10.54296875" customWidth="1"/>
    <col min="7940" max="7940" width="11.26953125" customWidth="1"/>
    <col min="7941" max="7941" width="10.26953125" customWidth="1"/>
    <col min="7942" max="7942" width="27.453125" customWidth="1"/>
    <col min="8193" max="8193" width="5" customWidth="1"/>
    <col min="8194" max="8194" width="66.453125" customWidth="1"/>
    <col min="8195" max="8195" width="10.54296875" customWidth="1"/>
    <col min="8196" max="8196" width="11.26953125" customWidth="1"/>
    <col min="8197" max="8197" width="10.26953125" customWidth="1"/>
    <col min="8198" max="8198" width="27.453125" customWidth="1"/>
    <col min="8449" max="8449" width="5" customWidth="1"/>
    <col min="8450" max="8450" width="66.453125" customWidth="1"/>
    <col min="8451" max="8451" width="10.54296875" customWidth="1"/>
    <col min="8452" max="8452" width="11.26953125" customWidth="1"/>
    <col min="8453" max="8453" width="10.26953125" customWidth="1"/>
    <col min="8454" max="8454" width="27.453125" customWidth="1"/>
    <col min="8705" max="8705" width="5" customWidth="1"/>
    <col min="8706" max="8706" width="66.453125" customWidth="1"/>
    <col min="8707" max="8707" width="10.54296875" customWidth="1"/>
    <col min="8708" max="8708" width="11.26953125" customWidth="1"/>
    <col min="8709" max="8709" width="10.26953125" customWidth="1"/>
    <col min="8710" max="8710" width="27.453125" customWidth="1"/>
    <col min="8961" max="8961" width="5" customWidth="1"/>
    <col min="8962" max="8962" width="66.453125" customWidth="1"/>
    <col min="8963" max="8963" width="10.54296875" customWidth="1"/>
    <col min="8964" max="8964" width="11.26953125" customWidth="1"/>
    <col min="8965" max="8965" width="10.26953125" customWidth="1"/>
    <col min="8966" max="8966" width="27.453125" customWidth="1"/>
    <col min="9217" max="9217" width="5" customWidth="1"/>
    <col min="9218" max="9218" width="66.453125" customWidth="1"/>
    <col min="9219" max="9219" width="10.54296875" customWidth="1"/>
    <col min="9220" max="9220" width="11.26953125" customWidth="1"/>
    <col min="9221" max="9221" width="10.26953125" customWidth="1"/>
    <col min="9222" max="9222" width="27.453125" customWidth="1"/>
    <col min="9473" max="9473" width="5" customWidth="1"/>
    <col min="9474" max="9474" width="66.453125" customWidth="1"/>
    <col min="9475" max="9475" width="10.54296875" customWidth="1"/>
    <col min="9476" max="9476" width="11.26953125" customWidth="1"/>
    <col min="9477" max="9477" width="10.26953125" customWidth="1"/>
    <col min="9478" max="9478" width="27.453125" customWidth="1"/>
    <col min="9729" max="9729" width="5" customWidth="1"/>
    <col min="9730" max="9730" width="66.453125" customWidth="1"/>
    <col min="9731" max="9731" width="10.54296875" customWidth="1"/>
    <col min="9732" max="9732" width="11.26953125" customWidth="1"/>
    <col min="9733" max="9733" width="10.26953125" customWidth="1"/>
    <col min="9734" max="9734" width="27.453125" customWidth="1"/>
    <col min="9985" max="9985" width="5" customWidth="1"/>
    <col min="9986" max="9986" width="66.453125" customWidth="1"/>
    <col min="9987" max="9987" width="10.54296875" customWidth="1"/>
    <col min="9988" max="9988" width="11.26953125" customWidth="1"/>
    <col min="9989" max="9989" width="10.26953125" customWidth="1"/>
    <col min="9990" max="9990" width="27.453125" customWidth="1"/>
    <col min="10241" max="10241" width="5" customWidth="1"/>
    <col min="10242" max="10242" width="66.453125" customWidth="1"/>
    <col min="10243" max="10243" width="10.54296875" customWidth="1"/>
    <col min="10244" max="10244" width="11.26953125" customWidth="1"/>
    <col min="10245" max="10245" width="10.26953125" customWidth="1"/>
    <col min="10246" max="10246" width="27.453125" customWidth="1"/>
    <col min="10497" max="10497" width="5" customWidth="1"/>
    <col min="10498" max="10498" width="66.453125" customWidth="1"/>
    <col min="10499" max="10499" width="10.54296875" customWidth="1"/>
    <col min="10500" max="10500" width="11.26953125" customWidth="1"/>
    <col min="10501" max="10501" width="10.26953125" customWidth="1"/>
    <col min="10502" max="10502" width="27.453125" customWidth="1"/>
    <col min="10753" max="10753" width="5" customWidth="1"/>
    <col min="10754" max="10754" width="66.453125" customWidth="1"/>
    <col min="10755" max="10755" width="10.54296875" customWidth="1"/>
    <col min="10756" max="10756" width="11.26953125" customWidth="1"/>
    <col min="10757" max="10757" width="10.26953125" customWidth="1"/>
    <col min="10758" max="10758" width="27.453125" customWidth="1"/>
    <col min="11009" max="11009" width="5" customWidth="1"/>
    <col min="11010" max="11010" width="66.453125" customWidth="1"/>
    <col min="11011" max="11011" width="10.54296875" customWidth="1"/>
    <col min="11012" max="11012" width="11.26953125" customWidth="1"/>
    <col min="11013" max="11013" width="10.26953125" customWidth="1"/>
    <col min="11014" max="11014" width="27.453125" customWidth="1"/>
    <col min="11265" max="11265" width="5" customWidth="1"/>
    <col min="11266" max="11266" width="66.453125" customWidth="1"/>
    <col min="11267" max="11267" width="10.54296875" customWidth="1"/>
    <col min="11268" max="11268" width="11.26953125" customWidth="1"/>
    <col min="11269" max="11269" width="10.26953125" customWidth="1"/>
    <col min="11270" max="11270" width="27.453125" customWidth="1"/>
    <col min="11521" max="11521" width="5" customWidth="1"/>
    <col min="11522" max="11522" width="66.453125" customWidth="1"/>
    <col min="11523" max="11523" width="10.54296875" customWidth="1"/>
    <col min="11524" max="11524" width="11.26953125" customWidth="1"/>
    <col min="11525" max="11525" width="10.26953125" customWidth="1"/>
    <col min="11526" max="11526" width="27.453125" customWidth="1"/>
    <col min="11777" max="11777" width="5" customWidth="1"/>
    <col min="11778" max="11778" width="66.453125" customWidth="1"/>
    <col min="11779" max="11779" width="10.54296875" customWidth="1"/>
    <col min="11780" max="11780" width="11.26953125" customWidth="1"/>
    <col min="11781" max="11781" width="10.26953125" customWidth="1"/>
    <col min="11782" max="11782" width="27.453125" customWidth="1"/>
    <col min="12033" max="12033" width="5" customWidth="1"/>
    <col min="12034" max="12034" width="66.453125" customWidth="1"/>
    <col min="12035" max="12035" width="10.54296875" customWidth="1"/>
    <col min="12036" max="12036" width="11.26953125" customWidth="1"/>
    <col min="12037" max="12037" width="10.26953125" customWidth="1"/>
    <col min="12038" max="12038" width="27.453125" customWidth="1"/>
    <col min="12289" max="12289" width="5" customWidth="1"/>
    <col min="12290" max="12290" width="66.453125" customWidth="1"/>
    <col min="12291" max="12291" width="10.54296875" customWidth="1"/>
    <col min="12292" max="12292" width="11.26953125" customWidth="1"/>
    <col min="12293" max="12293" width="10.26953125" customWidth="1"/>
    <col min="12294" max="12294" width="27.453125" customWidth="1"/>
    <col min="12545" max="12545" width="5" customWidth="1"/>
    <col min="12546" max="12546" width="66.453125" customWidth="1"/>
    <col min="12547" max="12547" width="10.54296875" customWidth="1"/>
    <col min="12548" max="12548" width="11.26953125" customWidth="1"/>
    <col min="12549" max="12549" width="10.26953125" customWidth="1"/>
    <col min="12550" max="12550" width="27.453125" customWidth="1"/>
    <col min="12801" max="12801" width="5" customWidth="1"/>
    <col min="12802" max="12802" width="66.453125" customWidth="1"/>
    <col min="12803" max="12803" width="10.54296875" customWidth="1"/>
    <col min="12804" max="12804" width="11.26953125" customWidth="1"/>
    <col min="12805" max="12805" width="10.26953125" customWidth="1"/>
    <col min="12806" max="12806" width="27.453125" customWidth="1"/>
    <col min="13057" max="13057" width="5" customWidth="1"/>
    <col min="13058" max="13058" width="66.453125" customWidth="1"/>
    <col min="13059" max="13059" width="10.54296875" customWidth="1"/>
    <col min="13060" max="13060" width="11.26953125" customWidth="1"/>
    <col min="13061" max="13061" width="10.26953125" customWidth="1"/>
    <col min="13062" max="13062" width="27.453125" customWidth="1"/>
    <col min="13313" max="13313" width="5" customWidth="1"/>
    <col min="13314" max="13314" width="66.453125" customWidth="1"/>
    <col min="13315" max="13315" width="10.54296875" customWidth="1"/>
    <col min="13316" max="13316" width="11.26953125" customWidth="1"/>
    <col min="13317" max="13317" width="10.26953125" customWidth="1"/>
    <col min="13318" max="13318" width="27.453125" customWidth="1"/>
    <col min="13569" max="13569" width="5" customWidth="1"/>
    <col min="13570" max="13570" width="66.453125" customWidth="1"/>
    <col min="13571" max="13571" width="10.54296875" customWidth="1"/>
    <col min="13572" max="13572" width="11.26953125" customWidth="1"/>
    <col min="13573" max="13573" width="10.26953125" customWidth="1"/>
    <col min="13574" max="13574" width="27.453125" customWidth="1"/>
    <col min="13825" max="13825" width="5" customWidth="1"/>
    <col min="13826" max="13826" width="66.453125" customWidth="1"/>
    <col min="13827" max="13827" width="10.54296875" customWidth="1"/>
    <col min="13828" max="13828" width="11.26953125" customWidth="1"/>
    <col min="13829" max="13829" width="10.26953125" customWidth="1"/>
    <col min="13830" max="13830" width="27.453125" customWidth="1"/>
    <col min="14081" max="14081" width="5" customWidth="1"/>
    <col min="14082" max="14082" width="66.453125" customWidth="1"/>
    <col min="14083" max="14083" width="10.54296875" customWidth="1"/>
    <col min="14084" max="14084" width="11.26953125" customWidth="1"/>
    <col min="14085" max="14085" width="10.26953125" customWidth="1"/>
    <col min="14086" max="14086" width="27.453125" customWidth="1"/>
    <col min="14337" max="14337" width="5" customWidth="1"/>
    <col min="14338" max="14338" width="66.453125" customWidth="1"/>
    <col min="14339" max="14339" width="10.54296875" customWidth="1"/>
    <col min="14340" max="14340" width="11.26953125" customWidth="1"/>
    <col min="14341" max="14341" width="10.26953125" customWidth="1"/>
    <col min="14342" max="14342" width="27.453125" customWidth="1"/>
    <col min="14593" max="14593" width="5" customWidth="1"/>
    <col min="14594" max="14594" width="66.453125" customWidth="1"/>
    <col min="14595" max="14595" width="10.54296875" customWidth="1"/>
    <col min="14596" max="14596" width="11.26953125" customWidth="1"/>
    <col min="14597" max="14597" width="10.26953125" customWidth="1"/>
    <col min="14598" max="14598" width="27.453125" customWidth="1"/>
    <col min="14849" max="14849" width="5" customWidth="1"/>
    <col min="14850" max="14850" width="66.453125" customWidth="1"/>
    <col min="14851" max="14851" width="10.54296875" customWidth="1"/>
    <col min="14852" max="14852" width="11.26953125" customWidth="1"/>
    <col min="14853" max="14853" width="10.26953125" customWidth="1"/>
    <col min="14854" max="14854" width="27.453125" customWidth="1"/>
    <col min="15105" max="15105" width="5" customWidth="1"/>
    <col min="15106" max="15106" width="66.453125" customWidth="1"/>
    <col min="15107" max="15107" width="10.54296875" customWidth="1"/>
    <col min="15108" max="15108" width="11.26953125" customWidth="1"/>
    <col min="15109" max="15109" width="10.26953125" customWidth="1"/>
    <col min="15110" max="15110" width="27.453125" customWidth="1"/>
    <col min="15361" max="15361" width="5" customWidth="1"/>
    <col min="15362" max="15362" width="66.453125" customWidth="1"/>
    <col min="15363" max="15363" width="10.54296875" customWidth="1"/>
    <col min="15364" max="15364" width="11.26953125" customWidth="1"/>
    <col min="15365" max="15365" width="10.26953125" customWidth="1"/>
    <col min="15366" max="15366" width="27.453125" customWidth="1"/>
    <col min="15617" max="15617" width="5" customWidth="1"/>
    <col min="15618" max="15618" width="66.453125" customWidth="1"/>
    <col min="15619" max="15619" width="10.54296875" customWidth="1"/>
    <col min="15620" max="15620" width="11.26953125" customWidth="1"/>
    <col min="15621" max="15621" width="10.26953125" customWidth="1"/>
    <col min="15622" max="15622" width="27.453125" customWidth="1"/>
    <col min="15873" max="15873" width="5" customWidth="1"/>
    <col min="15874" max="15874" width="66.453125" customWidth="1"/>
    <col min="15875" max="15875" width="10.54296875" customWidth="1"/>
    <col min="15876" max="15876" width="11.26953125" customWidth="1"/>
    <col min="15877" max="15877" width="10.26953125" customWidth="1"/>
    <col min="15878" max="15878" width="27.453125" customWidth="1"/>
    <col min="16129" max="16129" width="5" customWidth="1"/>
    <col min="16130" max="16130" width="66.453125" customWidth="1"/>
    <col min="16131" max="16131" width="10.54296875" customWidth="1"/>
    <col min="16132" max="16132" width="11.26953125" customWidth="1"/>
    <col min="16133" max="16133" width="10.26953125" customWidth="1"/>
    <col min="16134" max="16134" width="27.453125" customWidth="1"/>
  </cols>
  <sheetData>
    <row r="1" spans="1:7" ht="17.5" x14ac:dyDescent="0.35">
      <c r="A1" t="s">
        <v>269</v>
      </c>
      <c r="F1" s="85" t="s">
        <v>211</v>
      </c>
    </row>
    <row r="2" spans="1:7" ht="15.5" x14ac:dyDescent="0.35">
      <c r="G2" s="88"/>
    </row>
    <row r="5" spans="1:7" ht="20" x14ac:dyDescent="0.4">
      <c r="B5" s="87" t="s">
        <v>181</v>
      </c>
      <c r="C5" s="91"/>
      <c r="D5" s="91"/>
      <c r="E5" s="91"/>
      <c r="F5" s="91"/>
    </row>
    <row r="6" spans="1:7" x14ac:dyDescent="0.25">
      <c r="B6" t="s">
        <v>252</v>
      </c>
    </row>
    <row r="9" spans="1:7" ht="13" x14ac:dyDescent="0.3">
      <c r="B9" s="97" t="s">
        <v>212</v>
      </c>
    </row>
    <row r="10" spans="1:7" x14ac:dyDescent="0.25">
      <c r="B10" s="91"/>
    </row>
    <row r="11" spans="1:7" s="102" customFormat="1" x14ac:dyDescent="0.25">
      <c r="A11" s="98"/>
      <c r="B11" s="99" t="s">
        <v>213</v>
      </c>
      <c r="C11" s="100" t="s">
        <v>214</v>
      </c>
      <c r="D11" s="101" t="s">
        <v>215</v>
      </c>
      <c r="E11" s="98"/>
      <c r="F11" s="98"/>
    </row>
    <row r="12" spans="1:7" s="95" customFormat="1" ht="25" x14ac:dyDescent="0.25">
      <c r="A12" s="94"/>
      <c r="B12" s="103"/>
      <c r="C12" s="104" t="s">
        <v>216</v>
      </c>
      <c r="D12" s="105" t="s">
        <v>217</v>
      </c>
      <c r="E12" s="94" t="s">
        <v>218</v>
      </c>
      <c r="F12" s="94"/>
    </row>
    <row r="13" spans="1:7" x14ac:dyDescent="0.25">
      <c r="A13" s="90" t="s">
        <v>185</v>
      </c>
      <c r="B13" s="90"/>
      <c r="C13" s="106"/>
      <c r="D13" s="90"/>
      <c r="E13" s="90"/>
      <c r="F13" s="90"/>
    </row>
    <row r="14" spans="1:7" x14ac:dyDescent="0.25">
      <c r="A14" s="90" t="s">
        <v>186</v>
      </c>
      <c r="B14" s="90"/>
      <c r="C14" s="90"/>
      <c r="D14" s="90"/>
      <c r="E14" s="90"/>
      <c r="F14" s="90"/>
    </row>
    <row r="15" spans="1:7" x14ac:dyDescent="0.25">
      <c r="A15" s="90" t="s">
        <v>187</v>
      </c>
      <c r="B15" s="90"/>
      <c r="C15" s="90"/>
      <c r="D15" s="90"/>
      <c r="E15" s="90"/>
      <c r="F15" s="90"/>
    </row>
    <row r="16" spans="1:7" x14ac:dyDescent="0.25">
      <c r="A16" s="90" t="s">
        <v>188</v>
      </c>
      <c r="B16" s="90"/>
      <c r="C16" s="90"/>
      <c r="D16" s="90"/>
      <c r="E16" s="90"/>
      <c r="F16" s="90"/>
    </row>
    <row r="17" spans="1:6" x14ac:dyDescent="0.25">
      <c r="A17" s="90" t="s">
        <v>189</v>
      </c>
      <c r="B17" s="90"/>
      <c r="C17" s="90"/>
      <c r="D17" s="90"/>
      <c r="E17" s="90"/>
      <c r="F17" s="90"/>
    </row>
    <row r="18" spans="1:6" x14ac:dyDescent="0.25">
      <c r="A18" s="90" t="s">
        <v>190</v>
      </c>
      <c r="B18" s="90"/>
      <c r="C18" s="90"/>
      <c r="D18" s="90"/>
      <c r="E18" s="90"/>
      <c r="F18" s="90"/>
    </row>
    <row r="19" spans="1:6" x14ac:dyDescent="0.25">
      <c r="A19" s="90" t="s">
        <v>191</v>
      </c>
      <c r="B19" s="90"/>
      <c r="C19" s="90"/>
      <c r="D19" s="90"/>
      <c r="E19" s="90"/>
      <c r="F19" s="90"/>
    </row>
    <row r="20" spans="1:6" x14ac:dyDescent="0.25">
      <c r="A20" s="90" t="s">
        <v>192</v>
      </c>
      <c r="B20" s="90"/>
      <c r="C20" s="90"/>
      <c r="D20" s="90"/>
      <c r="E20" s="90"/>
      <c r="F20" s="90"/>
    </row>
    <row r="21" spans="1:6" x14ac:dyDescent="0.25">
      <c r="A21" s="90" t="s">
        <v>193</v>
      </c>
      <c r="B21" s="90"/>
      <c r="C21" s="90"/>
      <c r="D21" s="90"/>
      <c r="E21" s="90"/>
      <c r="F21" s="90"/>
    </row>
    <row r="22" spans="1:6" x14ac:dyDescent="0.25">
      <c r="A22" s="90" t="s">
        <v>194</v>
      </c>
      <c r="B22" s="90"/>
      <c r="C22" s="90"/>
      <c r="D22" s="90"/>
      <c r="E22" s="90"/>
      <c r="F22" s="90"/>
    </row>
    <row r="24" spans="1:6" x14ac:dyDescent="0.25">
      <c r="A24" s="92"/>
    </row>
    <row r="25" spans="1:6" x14ac:dyDescent="0.25">
      <c r="A25" s="92"/>
    </row>
    <row r="26" spans="1:6" x14ac:dyDescent="0.25">
      <c r="A26" s="92"/>
    </row>
    <row r="27" spans="1:6" x14ac:dyDescent="0.25">
      <c r="A27" s="92"/>
    </row>
    <row r="28" spans="1:6" x14ac:dyDescent="0.25">
      <c r="A28" s="92"/>
    </row>
    <row r="29" spans="1:6" x14ac:dyDescent="0.25">
      <c r="A29" s="92"/>
    </row>
    <row r="30" spans="1:6" x14ac:dyDescent="0.25">
      <c r="A30" t="s">
        <v>199</v>
      </c>
    </row>
    <row r="33" spans="1:4" x14ac:dyDescent="0.25">
      <c r="A33" t="s">
        <v>200</v>
      </c>
    </row>
    <row r="35" spans="1:4" x14ac:dyDescent="0.25">
      <c r="D35" t="s">
        <v>201</v>
      </c>
    </row>
    <row r="36" spans="1:4" x14ac:dyDescent="0.25">
      <c r="D36" t="s">
        <v>202</v>
      </c>
    </row>
    <row r="37" spans="1:4" x14ac:dyDescent="0.25">
      <c r="A37" s="92"/>
    </row>
    <row r="38" spans="1:4" x14ac:dyDescent="0.25">
      <c r="A38" s="92"/>
    </row>
    <row r="39" spans="1:4" x14ac:dyDescent="0.25">
      <c r="A39" s="92"/>
    </row>
    <row r="40" spans="1:4" x14ac:dyDescent="0.25">
      <c r="A40" s="92"/>
    </row>
    <row r="41" spans="1:4" x14ac:dyDescent="0.25">
      <c r="A41" s="92"/>
    </row>
    <row r="42" spans="1:4" x14ac:dyDescent="0.25">
      <c r="A42" s="92"/>
    </row>
    <row r="43" spans="1:4" x14ac:dyDescent="0.25">
      <c r="A43" s="92"/>
    </row>
    <row r="44" spans="1:4" x14ac:dyDescent="0.25">
      <c r="A44" s="92"/>
    </row>
    <row r="45" spans="1:4" x14ac:dyDescent="0.25">
      <c r="A45" s="92"/>
    </row>
    <row r="46" spans="1:4" x14ac:dyDescent="0.25">
      <c r="A46" s="92"/>
    </row>
    <row r="47" spans="1:4" x14ac:dyDescent="0.25">
      <c r="A47" s="92"/>
    </row>
    <row r="48" spans="1:4" x14ac:dyDescent="0.25">
      <c r="A48" s="92"/>
    </row>
    <row r="49" spans="1:1" x14ac:dyDescent="0.25">
      <c r="A49" s="92"/>
    </row>
    <row r="50" spans="1:1" x14ac:dyDescent="0.25">
      <c r="A50" s="92"/>
    </row>
    <row r="51" spans="1:1" x14ac:dyDescent="0.25">
      <c r="A51" s="92"/>
    </row>
  </sheetData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"/>
  <sheetViews>
    <sheetView topLeftCell="A4" workbookViewId="0">
      <selection activeCell="B32" sqref="B32:B36"/>
    </sheetView>
  </sheetViews>
  <sheetFormatPr defaultRowHeight="12.5" x14ac:dyDescent="0.25"/>
  <cols>
    <col min="2" max="2" width="50.81640625" customWidth="1"/>
    <col min="3" max="3" width="12.81640625" customWidth="1"/>
    <col min="4" max="4" width="14.26953125" customWidth="1"/>
    <col min="5" max="5" width="49" customWidth="1"/>
    <col min="258" max="258" width="50.81640625" customWidth="1"/>
    <col min="259" max="259" width="12.81640625" customWidth="1"/>
    <col min="260" max="260" width="14.26953125" customWidth="1"/>
    <col min="261" max="261" width="49" customWidth="1"/>
    <col min="514" max="514" width="50.81640625" customWidth="1"/>
    <col min="515" max="515" width="12.81640625" customWidth="1"/>
    <col min="516" max="516" width="14.26953125" customWidth="1"/>
    <col min="517" max="517" width="49" customWidth="1"/>
    <col min="770" max="770" width="50.81640625" customWidth="1"/>
    <col min="771" max="771" width="12.81640625" customWidth="1"/>
    <col min="772" max="772" width="14.26953125" customWidth="1"/>
    <col min="773" max="773" width="49" customWidth="1"/>
    <col min="1026" max="1026" width="50.81640625" customWidth="1"/>
    <col min="1027" max="1027" width="12.81640625" customWidth="1"/>
    <col min="1028" max="1028" width="14.26953125" customWidth="1"/>
    <col min="1029" max="1029" width="49" customWidth="1"/>
    <col min="1282" max="1282" width="50.81640625" customWidth="1"/>
    <col min="1283" max="1283" width="12.81640625" customWidth="1"/>
    <col min="1284" max="1284" width="14.26953125" customWidth="1"/>
    <col min="1285" max="1285" width="49" customWidth="1"/>
    <col min="1538" max="1538" width="50.81640625" customWidth="1"/>
    <col min="1539" max="1539" width="12.81640625" customWidth="1"/>
    <col min="1540" max="1540" width="14.26953125" customWidth="1"/>
    <col min="1541" max="1541" width="49" customWidth="1"/>
    <col min="1794" max="1794" width="50.81640625" customWidth="1"/>
    <col min="1795" max="1795" width="12.81640625" customWidth="1"/>
    <col min="1796" max="1796" width="14.26953125" customWidth="1"/>
    <col min="1797" max="1797" width="49" customWidth="1"/>
    <col min="2050" max="2050" width="50.81640625" customWidth="1"/>
    <col min="2051" max="2051" width="12.81640625" customWidth="1"/>
    <col min="2052" max="2052" width="14.26953125" customWidth="1"/>
    <col min="2053" max="2053" width="49" customWidth="1"/>
    <col min="2306" max="2306" width="50.81640625" customWidth="1"/>
    <col min="2307" max="2307" width="12.81640625" customWidth="1"/>
    <col min="2308" max="2308" width="14.26953125" customWidth="1"/>
    <col min="2309" max="2309" width="49" customWidth="1"/>
    <col min="2562" max="2562" width="50.81640625" customWidth="1"/>
    <col min="2563" max="2563" width="12.81640625" customWidth="1"/>
    <col min="2564" max="2564" width="14.26953125" customWidth="1"/>
    <col min="2565" max="2565" width="49" customWidth="1"/>
    <col min="2818" max="2818" width="50.81640625" customWidth="1"/>
    <col min="2819" max="2819" width="12.81640625" customWidth="1"/>
    <col min="2820" max="2820" width="14.26953125" customWidth="1"/>
    <col min="2821" max="2821" width="49" customWidth="1"/>
    <col min="3074" max="3074" width="50.81640625" customWidth="1"/>
    <col min="3075" max="3075" width="12.81640625" customWidth="1"/>
    <col min="3076" max="3076" width="14.26953125" customWidth="1"/>
    <col min="3077" max="3077" width="49" customWidth="1"/>
    <col min="3330" max="3330" width="50.81640625" customWidth="1"/>
    <col min="3331" max="3331" width="12.81640625" customWidth="1"/>
    <col min="3332" max="3332" width="14.26953125" customWidth="1"/>
    <col min="3333" max="3333" width="49" customWidth="1"/>
    <col min="3586" max="3586" width="50.81640625" customWidth="1"/>
    <col min="3587" max="3587" width="12.81640625" customWidth="1"/>
    <col min="3588" max="3588" width="14.26953125" customWidth="1"/>
    <col min="3589" max="3589" width="49" customWidth="1"/>
    <col min="3842" max="3842" width="50.81640625" customWidth="1"/>
    <col min="3843" max="3843" width="12.81640625" customWidth="1"/>
    <col min="3844" max="3844" width="14.26953125" customWidth="1"/>
    <col min="3845" max="3845" width="49" customWidth="1"/>
    <col min="4098" max="4098" width="50.81640625" customWidth="1"/>
    <col min="4099" max="4099" width="12.81640625" customWidth="1"/>
    <col min="4100" max="4100" width="14.26953125" customWidth="1"/>
    <col min="4101" max="4101" width="49" customWidth="1"/>
    <col min="4354" max="4354" width="50.81640625" customWidth="1"/>
    <col min="4355" max="4355" width="12.81640625" customWidth="1"/>
    <col min="4356" max="4356" width="14.26953125" customWidth="1"/>
    <col min="4357" max="4357" width="49" customWidth="1"/>
    <col min="4610" max="4610" width="50.81640625" customWidth="1"/>
    <col min="4611" max="4611" width="12.81640625" customWidth="1"/>
    <col min="4612" max="4612" width="14.26953125" customWidth="1"/>
    <col min="4613" max="4613" width="49" customWidth="1"/>
    <col min="4866" max="4866" width="50.81640625" customWidth="1"/>
    <col min="4867" max="4867" width="12.81640625" customWidth="1"/>
    <col min="4868" max="4868" width="14.26953125" customWidth="1"/>
    <col min="4869" max="4869" width="49" customWidth="1"/>
    <col min="5122" max="5122" width="50.81640625" customWidth="1"/>
    <col min="5123" max="5123" width="12.81640625" customWidth="1"/>
    <col min="5124" max="5124" width="14.26953125" customWidth="1"/>
    <col min="5125" max="5125" width="49" customWidth="1"/>
    <col min="5378" max="5378" width="50.81640625" customWidth="1"/>
    <col min="5379" max="5379" width="12.81640625" customWidth="1"/>
    <col min="5380" max="5380" width="14.26953125" customWidth="1"/>
    <col min="5381" max="5381" width="49" customWidth="1"/>
    <col min="5634" max="5634" width="50.81640625" customWidth="1"/>
    <col min="5635" max="5635" width="12.81640625" customWidth="1"/>
    <col min="5636" max="5636" width="14.26953125" customWidth="1"/>
    <col min="5637" max="5637" width="49" customWidth="1"/>
    <col min="5890" max="5890" width="50.81640625" customWidth="1"/>
    <col min="5891" max="5891" width="12.81640625" customWidth="1"/>
    <col min="5892" max="5892" width="14.26953125" customWidth="1"/>
    <col min="5893" max="5893" width="49" customWidth="1"/>
    <col min="6146" max="6146" width="50.81640625" customWidth="1"/>
    <col min="6147" max="6147" width="12.81640625" customWidth="1"/>
    <col min="6148" max="6148" width="14.26953125" customWidth="1"/>
    <col min="6149" max="6149" width="49" customWidth="1"/>
    <col min="6402" max="6402" width="50.81640625" customWidth="1"/>
    <col min="6403" max="6403" width="12.81640625" customWidth="1"/>
    <col min="6404" max="6404" width="14.26953125" customWidth="1"/>
    <col min="6405" max="6405" width="49" customWidth="1"/>
    <col min="6658" max="6658" width="50.81640625" customWidth="1"/>
    <col min="6659" max="6659" width="12.81640625" customWidth="1"/>
    <col min="6660" max="6660" width="14.26953125" customWidth="1"/>
    <col min="6661" max="6661" width="49" customWidth="1"/>
    <col min="6914" max="6914" width="50.81640625" customWidth="1"/>
    <col min="6915" max="6915" width="12.81640625" customWidth="1"/>
    <col min="6916" max="6916" width="14.26953125" customWidth="1"/>
    <col min="6917" max="6917" width="49" customWidth="1"/>
    <col min="7170" max="7170" width="50.81640625" customWidth="1"/>
    <col min="7171" max="7171" width="12.81640625" customWidth="1"/>
    <col min="7172" max="7172" width="14.26953125" customWidth="1"/>
    <col min="7173" max="7173" width="49" customWidth="1"/>
    <col min="7426" max="7426" width="50.81640625" customWidth="1"/>
    <col min="7427" max="7427" width="12.81640625" customWidth="1"/>
    <col min="7428" max="7428" width="14.26953125" customWidth="1"/>
    <col min="7429" max="7429" width="49" customWidth="1"/>
    <col min="7682" max="7682" width="50.81640625" customWidth="1"/>
    <col min="7683" max="7683" width="12.81640625" customWidth="1"/>
    <col min="7684" max="7684" width="14.26953125" customWidth="1"/>
    <col min="7685" max="7685" width="49" customWidth="1"/>
    <col min="7938" max="7938" width="50.81640625" customWidth="1"/>
    <col min="7939" max="7939" width="12.81640625" customWidth="1"/>
    <col min="7940" max="7940" width="14.26953125" customWidth="1"/>
    <col min="7941" max="7941" width="49" customWidth="1"/>
    <col min="8194" max="8194" width="50.81640625" customWidth="1"/>
    <col min="8195" max="8195" width="12.81640625" customWidth="1"/>
    <col min="8196" max="8196" width="14.26953125" customWidth="1"/>
    <col min="8197" max="8197" width="49" customWidth="1"/>
    <col min="8450" max="8450" width="50.81640625" customWidth="1"/>
    <col min="8451" max="8451" width="12.81640625" customWidth="1"/>
    <col min="8452" max="8452" width="14.26953125" customWidth="1"/>
    <col min="8453" max="8453" width="49" customWidth="1"/>
    <col min="8706" max="8706" width="50.81640625" customWidth="1"/>
    <col min="8707" max="8707" width="12.81640625" customWidth="1"/>
    <col min="8708" max="8708" width="14.26953125" customWidth="1"/>
    <col min="8709" max="8709" width="49" customWidth="1"/>
    <col min="8962" max="8962" width="50.81640625" customWidth="1"/>
    <col min="8963" max="8963" width="12.81640625" customWidth="1"/>
    <col min="8964" max="8964" width="14.26953125" customWidth="1"/>
    <col min="8965" max="8965" width="49" customWidth="1"/>
    <col min="9218" max="9218" width="50.81640625" customWidth="1"/>
    <col min="9219" max="9219" width="12.81640625" customWidth="1"/>
    <col min="9220" max="9220" width="14.26953125" customWidth="1"/>
    <col min="9221" max="9221" width="49" customWidth="1"/>
    <col min="9474" max="9474" width="50.81640625" customWidth="1"/>
    <col min="9475" max="9475" width="12.81640625" customWidth="1"/>
    <col min="9476" max="9476" width="14.26953125" customWidth="1"/>
    <col min="9477" max="9477" width="49" customWidth="1"/>
    <col min="9730" max="9730" width="50.81640625" customWidth="1"/>
    <col min="9731" max="9731" width="12.81640625" customWidth="1"/>
    <col min="9732" max="9732" width="14.26953125" customWidth="1"/>
    <col min="9733" max="9733" width="49" customWidth="1"/>
    <col min="9986" max="9986" width="50.81640625" customWidth="1"/>
    <col min="9987" max="9987" width="12.81640625" customWidth="1"/>
    <col min="9988" max="9988" width="14.26953125" customWidth="1"/>
    <col min="9989" max="9989" width="49" customWidth="1"/>
    <col min="10242" max="10242" width="50.81640625" customWidth="1"/>
    <col min="10243" max="10243" width="12.81640625" customWidth="1"/>
    <col min="10244" max="10244" width="14.26953125" customWidth="1"/>
    <col min="10245" max="10245" width="49" customWidth="1"/>
    <col min="10498" max="10498" width="50.81640625" customWidth="1"/>
    <col min="10499" max="10499" width="12.81640625" customWidth="1"/>
    <col min="10500" max="10500" width="14.26953125" customWidth="1"/>
    <col min="10501" max="10501" width="49" customWidth="1"/>
    <col min="10754" max="10754" width="50.81640625" customWidth="1"/>
    <col min="10755" max="10755" width="12.81640625" customWidth="1"/>
    <col min="10756" max="10756" width="14.26953125" customWidth="1"/>
    <col min="10757" max="10757" width="49" customWidth="1"/>
    <col min="11010" max="11010" width="50.81640625" customWidth="1"/>
    <col min="11011" max="11011" width="12.81640625" customWidth="1"/>
    <col min="11012" max="11012" width="14.26953125" customWidth="1"/>
    <col min="11013" max="11013" width="49" customWidth="1"/>
    <col min="11266" max="11266" width="50.81640625" customWidth="1"/>
    <col min="11267" max="11267" width="12.81640625" customWidth="1"/>
    <col min="11268" max="11268" width="14.26953125" customWidth="1"/>
    <col min="11269" max="11269" width="49" customWidth="1"/>
    <col min="11522" max="11522" width="50.81640625" customWidth="1"/>
    <col min="11523" max="11523" width="12.81640625" customWidth="1"/>
    <col min="11524" max="11524" width="14.26953125" customWidth="1"/>
    <col min="11525" max="11525" width="49" customWidth="1"/>
    <col min="11778" max="11778" width="50.81640625" customWidth="1"/>
    <col min="11779" max="11779" width="12.81640625" customWidth="1"/>
    <col min="11780" max="11780" width="14.26953125" customWidth="1"/>
    <col min="11781" max="11781" width="49" customWidth="1"/>
    <col min="12034" max="12034" width="50.81640625" customWidth="1"/>
    <col min="12035" max="12035" width="12.81640625" customWidth="1"/>
    <col min="12036" max="12036" width="14.26953125" customWidth="1"/>
    <col min="12037" max="12037" width="49" customWidth="1"/>
    <col min="12290" max="12290" width="50.81640625" customWidth="1"/>
    <col min="12291" max="12291" width="12.81640625" customWidth="1"/>
    <col min="12292" max="12292" width="14.26953125" customWidth="1"/>
    <col min="12293" max="12293" width="49" customWidth="1"/>
    <col min="12546" max="12546" width="50.81640625" customWidth="1"/>
    <col min="12547" max="12547" width="12.81640625" customWidth="1"/>
    <col min="12548" max="12548" width="14.26953125" customWidth="1"/>
    <col min="12549" max="12549" width="49" customWidth="1"/>
    <col min="12802" max="12802" width="50.81640625" customWidth="1"/>
    <col min="12803" max="12803" width="12.81640625" customWidth="1"/>
    <col min="12804" max="12804" width="14.26953125" customWidth="1"/>
    <col min="12805" max="12805" width="49" customWidth="1"/>
    <col min="13058" max="13058" width="50.81640625" customWidth="1"/>
    <col min="13059" max="13059" width="12.81640625" customWidth="1"/>
    <col min="13060" max="13060" width="14.26953125" customWidth="1"/>
    <col min="13061" max="13061" width="49" customWidth="1"/>
    <col min="13314" max="13314" width="50.81640625" customWidth="1"/>
    <col min="13315" max="13315" width="12.81640625" customWidth="1"/>
    <col min="13316" max="13316" width="14.26953125" customWidth="1"/>
    <col min="13317" max="13317" width="49" customWidth="1"/>
    <col min="13570" max="13570" width="50.81640625" customWidth="1"/>
    <col min="13571" max="13571" width="12.81640625" customWidth="1"/>
    <col min="13572" max="13572" width="14.26953125" customWidth="1"/>
    <col min="13573" max="13573" width="49" customWidth="1"/>
    <col min="13826" max="13826" width="50.81640625" customWidth="1"/>
    <col min="13827" max="13827" width="12.81640625" customWidth="1"/>
    <col min="13828" max="13828" width="14.26953125" customWidth="1"/>
    <col min="13829" max="13829" width="49" customWidth="1"/>
    <col min="14082" max="14082" width="50.81640625" customWidth="1"/>
    <col min="14083" max="14083" width="12.81640625" customWidth="1"/>
    <col min="14084" max="14084" width="14.26953125" customWidth="1"/>
    <col min="14085" max="14085" width="49" customWidth="1"/>
    <col min="14338" max="14338" width="50.81640625" customWidth="1"/>
    <col min="14339" max="14339" width="12.81640625" customWidth="1"/>
    <col min="14340" max="14340" width="14.26953125" customWidth="1"/>
    <col min="14341" max="14341" width="49" customWidth="1"/>
    <col min="14594" max="14594" width="50.81640625" customWidth="1"/>
    <col min="14595" max="14595" width="12.81640625" customWidth="1"/>
    <col min="14596" max="14596" width="14.26953125" customWidth="1"/>
    <col min="14597" max="14597" width="49" customWidth="1"/>
    <col min="14850" max="14850" width="50.81640625" customWidth="1"/>
    <col min="14851" max="14851" width="12.81640625" customWidth="1"/>
    <col min="14852" max="14852" width="14.26953125" customWidth="1"/>
    <col min="14853" max="14853" width="49" customWidth="1"/>
    <col min="15106" max="15106" width="50.81640625" customWidth="1"/>
    <col min="15107" max="15107" width="12.81640625" customWidth="1"/>
    <col min="15108" max="15108" width="14.26953125" customWidth="1"/>
    <col min="15109" max="15109" width="49" customWidth="1"/>
    <col min="15362" max="15362" width="50.81640625" customWidth="1"/>
    <col min="15363" max="15363" width="12.81640625" customWidth="1"/>
    <col min="15364" max="15364" width="14.26953125" customWidth="1"/>
    <col min="15365" max="15365" width="49" customWidth="1"/>
    <col min="15618" max="15618" width="50.81640625" customWidth="1"/>
    <col min="15619" max="15619" width="12.81640625" customWidth="1"/>
    <col min="15620" max="15620" width="14.26953125" customWidth="1"/>
    <col min="15621" max="15621" width="49" customWidth="1"/>
    <col min="15874" max="15874" width="50.81640625" customWidth="1"/>
    <col min="15875" max="15875" width="12.81640625" customWidth="1"/>
    <col min="15876" max="15876" width="14.26953125" customWidth="1"/>
    <col min="15877" max="15877" width="49" customWidth="1"/>
    <col min="16130" max="16130" width="50.81640625" customWidth="1"/>
    <col min="16131" max="16131" width="12.81640625" customWidth="1"/>
    <col min="16132" max="16132" width="14.26953125" customWidth="1"/>
    <col min="16133" max="16133" width="49" customWidth="1"/>
  </cols>
  <sheetData>
    <row r="1" spans="1:5" ht="17.5" x14ac:dyDescent="0.35">
      <c r="A1" t="s">
        <v>269</v>
      </c>
      <c r="C1" s="91"/>
      <c r="D1" s="85" t="s">
        <v>219</v>
      </c>
    </row>
    <row r="2" spans="1:5" ht="15.5" x14ac:dyDescent="0.35">
      <c r="C2" s="91"/>
      <c r="D2" s="88"/>
    </row>
    <row r="3" spans="1:5" x14ac:dyDescent="0.25">
      <c r="C3" s="91"/>
    </row>
    <row r="4" spans="1:5" ht="20" x14ac:dyDescent="0.4">
      <c r="B4" s="87" t="s">
        <v>181</v>
      </c>
    </row>
    <row r="5" spans="1:5" x14ac:dyDescent="0.25">
      <c r="B5" t="s">
        <v>252</v>
      </c>
    </row>
    <row r="9" spans="1:5" x14ac:dyDescent="0.25">
      <c r="A9" s="90" t="s">
        <v>220</v>
      </c>
      <c r="B9" s="90" t="s">
        <v>221</v>
      </c>
      <c r="C9" s="90" t="s">
        <v>183</v>
      </c>
      <c r="D9" s="90" t="s">
        <v>92</v>
      </c>
      <c r="E9" s="90" t="s">
        <v>184</v>
      </c>
    </row>
    <row r="10" spans="1:5" x14ac:dyDescent="0.25">
      <c r="A10" s="90">
        <v>5134</v>
      </c>
      <c r="B10" s="90"/>
      <c r="C10" s="90"/>
      <c r="D10" s="90">
        <v>8200</v>
      </c>
      <c r="E10" s="90"/>
    </row>
    <row r="11" spans="1:5" x14ac:dyDescent="0.25">
      <c r="A11" s="90"/>
      <c r="B11" s="90"/>
      <c r="C11" s="90"/>
      <c r="D11" s="90"/>
      <c r="E11" s="90"/>
    </row>
    <row r="12" spans="1:5" x14ac:dyDescent="0.25">
      <c r="A12" s="90"/>
      <c r="B12" s="90"/>
      <c r="C12" s="90"/>
      <c r="D12" s="90"/>
      <c r="E12" s="90"/>
    </row>
    <row r="13" spans="1:5" x14ac:dyDescent="0.25">
      <c r="A13" s="90"/>
      <c r="B13" s="107" t="s">
        <v>222</v>
      </c>
      <c r="C13" s="90"/>
      <c r="D13" s="90"/>
      <c r="E13" s="90"/>
    </row>
    <row r="14" spans="1:5" x14ac:dyDescent="0.25">
      <c r="A14" s="90">
        <v>5139</v>
      </c>
      <c r="B14" s="90" t="s">
        <v>260</v>
      </c>
      <c r="C14" s="90"/>
      <c r="D14" s="90"/>
      <c r="E14" s="90"/>
    </row>
    <row r="15" spans="1:5" x14ac:dyDescent="0.25">
      <c r="A15" s="90"/>
      <c r="B15" s="90" t="s">
        <v>261</v>
      </c>
      <c r="C15" s="90"/>
      <c r="D15" s="90">
        <v>10000</v>
      </c>
      <c r="E15" s="90"/>
    </row>
    <row r="16" spans="1:5" x14ac:dyDescent="0.25">
      <c r="A16" s="90"/>
      <c r="B16" s="90" t="s">
        <v>222</v>
      </c>
      <c r="C16" s="90"/>
      <c r="D16" s="90">
        <v>15500</v>
      </c>
      <c r="E16" s="90"/>
    </row>
    <row r="17" spans="1:5" x14ac:dyDescent="0.25">
      <c r="A17" s="90"/>
      <c r="B17" s="90"/>
      <c r="C17" s="90"/>
      <c r="D17" s="90">
        <v>28910</v>
      </c>
      <c r="E17" s="90"/>
    </row>
    <row r="18" spans="1:5" x14ac:dyDescent="0.25">
      <c r="A18" s="90"/>
      <c r="B18" s="90"/>
      <c r="C18" s="90"/>
      <c r="D18" s="90"/>
      <c r="E18" s="90"/>
    </row>
    <row r="19" spans="1:5" x14ac:dyDescent="0.25">
      <c r="A19" s="90"/>
      <c r="B19" s="90"/>
      <c r="C19" s="90"/>
      <c r="D19" s="90"/>
      <c r="E19" s="90"/>
    </row>
    <row r="20" spans="1:5" x14ac:dyDescent="0.25">
      <c r="A20" s="90"/>
      <c r="B20" s="90"/>
      <c r="C20" s="90"/>
      <c r="D20" s="90"/>
      <c r="E20" s="90"/>
    </row>
    <row r="21" spans="1:5" x14ac:dyDescent="0.25">
      <c r="A21" s="90"/>
      <c r="B21" s="90"/>
      <c r="C21" s="90"/>
      <c r="D21" s="90"/>
      <c r="E21" s="90"/>
    </row>
    <row r="22" spans="1:5" x14ac:dyDescent="0.25">
      <c r="A22" s="90"/>
      <c r="B22" s="90" t="s">
        <v>223</v>
      </c>
      <c r="C22" s="90"/>
      <c r="D22" s="90"/>
      <c r="E22" s="90"/>
    </row>
    <row r="23" spans="1:5" x14ac:dyDescent="0.25">
      <c r="A23" s="90">
        <v>5169</v>
      </c>
      <c r="B23" s="90" t="s">
        <v>223</v>
      </c>
      <c r="C23" s="90"/>
      <c r="D23" s="90"/>
      <c r="E23" s="90"/>
    </row>
    <row r="24" spans="1:5" x14ac:dyDescent="0.25">
      <c r="A24" s="90"/>
      <c r="B24" s="90" t="s">
        <v>262</v>
      </c>
      <c r="C24" s="90"/>
      <c r="D24" s="90">
        <v>17110</v>
      </c>
      <c r="E24" s="90"/>
    </row>
    <row r="25" spans="1:5" x14ac:dyDescent="0.25">
      <c r="A25" s="90"/>
      <c r="B25" s="90" t="s">
        <v>263</v>
      </c>
      <c r="C25" s="90"/>
      <c r="D25" s="90">
        <v>2000</v>
      </c>
      <c r="E25" s="90"/>
    </row>
    <row r="26" spans="1:5" x14ac:dyDescent="0.25">
      <c r="A26" s="90"/>
      <c r="B26" s="90"/>
      <c r="C26" s="90"/>
      <c r="D26" s="90">
        <v>5000</v>
      </c>
      <c r="E26" s="90"/>
    </row>
    <row r="27" spans="1:5" x14ac:dyDescent="0.25">
      <c r="A27" s="90"/>
      <c r="B27" s="90"/>
      <c r="C27" s="90"/>
      <c r="D27" s="90"/>
      <c r="E27" s="90"/>
    </row>
    <row r="28" spans="1:5" x14ac:dyDescent="0.25">
      <c r="A28" s="90"/>
      <c r="B28" s="90"/>
      <c r="C28" s="90"/>
      <c r="D28" s="90"/>
      <c r="E28" s="90"/>
    </row>
    <row r="29" spans="1:5" x14ac:dyDescent="0.25">
      <c r="A29" s="90"/>
      <c r="B29" s="90"/>
      <c r="C29" s="90"/>
      <c r="D29" s="90"/>
      <c r="E29" s="90"/>
    </row>
    <row r="30" spans="1:5" x14ac:dyDescent="0.25">
      <c r="A30" s="90"/>
      <c r="B30" s="90"/>
      <c r="C30" s="90"/>
      <c r="D30" s="90"/>
      <c r="E30" s="90"/>
    </row>
    <row r="31" spans="1:5" x14ac:dyDescent="0.25">
      <c r="A31" s="90"/>
      <c r="B31" s="90"/>
      <c r="C31" s="90"/>
      <c r="D31" s="90"/>
      <c r="E31" s="90"/>
    </row>
    <row r="32" spans="1:5" x14ac:dyDescent="0.25">
      <c r="A32" t="s">
        <v>271</v>
      </c>
    </row>
    <row r="35" spans="1:4" x14ac:dyDescent="0.25">
      <c r="A35" t="s">
        <v>270</v>
      </c>
    </row>
    <row r="37" spans="1:4" x14ac:dyDescent="0.25">
      <c r="D37" t="s">
        <v>201</v>
      </c>
    </row>
    <row r="38" spans="1:4" x14ac:dyDescent="0.25">
      <c r="D38" t="s">
        <v>202</v>
      </c>
    </row>
  </sheetData>
  <pageMargins left="0.25" right="0.25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workbookViewId="0">
      <selection activeCell="B18" sqref="B18:B22"/>
    </sheetView>
  </sheetViews>
  <sheetFormatPr defaultRowHeight="12.5" x14ac:dyDescent="0.25"/>
  <cols>
    <col min="1" max="1" width="8" customWidth="1"/>
    <col min="2" max="2" width="52.7265625" customWidth="1"/>
    <col min="3" max="3" width="20.81640625" customWidth="1"/>
    <col min="4" max="4" width="15.1796875" customWidth="1"/>
    <col min="5" max="5" width="11.54296875" customWidth="1"/>
    <col min="6" max="6" width="11.1796875" customWidth="1"/>
    <col min="257" max="257" width="8" customWidth="1"/>
    <col min="258" max="258" width="52.7265625" customWidth="1"/>
    <col min="259" max="259" width="20.81640625" customWidth="1"/>
    <col min="260" max="260" width="15.1796875" customWidth="1"/>
    <col min="261" max="261" width="11.54296875" customWidth="1"/>
    <col min="262" max="262" width="11.1796875" customWidth="1"/>
    <col min="513" max="513" width="8" customWidth="1"/>
    <col min="514" max="514" width="52.7265625" customWidth="1"/>
    <col min="515" max="515" width="20.81640625" customWidth="1"/>
    <col min="516" max="516" width="15.1796875" customWidth="1"/>
    <col min="517" max="517" width="11.54296875" customWidth="1"/>
    <col min="518" max="518" width="11.1796875" customWidth="1"/>
    <col min="769" max="769" width="8" customWidth="1"/>
    <col min="770" max="770" width="52.7265625" customWidth="1"/>
    <col min="771" max="771" width="20.81640625" customWidth="1"/>
    <col min="772" max="772" width="15.1796875" customWidth="1"/>
    <col min="773" max="773" width="11.54296875" customWidth="1"/>
    <col min="774" max="774" width="11.1796875" customWidth="1"/>
    <col min="1025" max="1025" width="8" customWidth="1"/>
    <col min="1026" max="1026" width="52.7265625" customWidth="1"/>
    <col min="1027" max="1027" width="20.81640625" customWidth="1"/>
    <col min="1028" max="1028" width="15.1796875" customWidth="1"/>
    <col min="1029" max="1029" width="11.54296875" customWidth="1"/>
    <col min="1030" max="1030" width="11.1796875" customWidth="1"/>
    <col min="1281" max="1281" width="8" customWidth="1"/>
    <col min="1282" max="1282" width="52.7265625" customWidth="1"/>
    <col min="1283" max="1283" width="20.81640625" customWidth="1"/>
    <col min="1284" max="1284" width="15.1796875" customWidth="1"/>
    <col min="1285" max="1285" width="11.54296875" customWidth="1"/>
    <col min="1286" max="1286" width="11.1796875" customWidth="1"/>
    <col min="1537" max="1537" width="8" customWidth="1"/>
    <col min="1538" max="1538" width="52.7265625" customWidth="1"/>
    <col min="1539" max="1539" width="20.81640625" customWidth="1"/>
    <col min="1540" max="1540" width="15.1796875" customWidth="1"/>
    <col min="1541" max="1541" width="11.54296875" customWidth="1"/>
    <col min="1542" max="1542" width="11.1796875" customWidth="1"/>
    <col min="1793" max="1793" width="8" customWidth="1"/>
    <col min="1794" max="1794" width="52.7265625" customWidth="1"/>
    <col min="1795" max="1795" width="20.81640625" customWidth="1"/>
    <col min="1796" max="1796" width="15.1796875" customWidth="1"/>
    <col min="1797" max="1797" width="11.54296875" customWidth="1"/>
    <col min="1798" max="1798" width="11.1796875" customWidth="1"/>
    <col min="2049" max="2049" width="8" customWidth="1"/>
    <col min="2050" max="2050" width="52.7265625" customWidth="1"/>
    <col min="2051" max="2051" width="20.81640625" customWidth="1"/>
    <col min="2052" max="2052" width="15.1796875" customWidth="1"/>
    <col min="2053" max="2053" width="11.54296875" customWidth="1"/>
    <col min="2054" max="2054" width="11.1796875" customWidth="1"/>
    <col min="2305" max="2305" width="8" customWidth="1"/>
    <col min="2306" max="2306" width="52.7265625" customWidth="1"/>
    <col min="2307" max="2307" width="20.81640625" customWidth="1"/>
    <col min="2308" max="2308" width="15.1796875" customWidth="1"/>
    <col min="2309" max="2309" width="11.54296875" customWidth="1"/>
    <col min="2310" max="2310" width="11.1796875" customWidth="1"/>
    <col min="2561" max="2561" width="8" customWidth="1"/>
    <col min="2562" max="2562" width="52.7265625" customWidth="1"/>
    <col min="2563" max="2563" width="20.81640625" customWidth="1"/>
    <col min="2564" max="2564" width="15.1796875" customWidth="1"/>
    <col min="2565" max="2565" width="11.54296875" customWidth="1"/>
    <col min="2566" max="2566" width="11.1796875" customWidth="1"/>
    <col min="2817" max="2817" width="8" customWidth="1"/>
    <col min="2818" max="2818" width="52.7265625" customWidth="1"/>
    <col min="2819" max="2819" width="20.81640625" customWidth="1"/>
    <col min="2820" max="2820" width="15.1796875" customWidth="1"/>
    <col min="2821" max="2821" width="11.54296875" customWidth="1"/>
    <col min="2822" max="2822" width="11.1796875" customWidth="1"/>
    <col min="3073" max="3073" width="8" customWidth="1"/>
    <col min="3074" max="3074" width="52.7265625" customWidth="1"/>
    <col min="3075" max="3075" width="20.81640625" customWidth="1"/>
    <col min="3076" max="3076" width="15.1796875" customWidth="1"/>
    <col min="3077" max="3077" width="11.54296875" customWidth="1"/>
    <col min="3078" max="3078" width="11.1796875" customWidth="1"/>
    <col min="3329" max="3329" width="8" customWidth="1"/>
    <col min="3330" max="3330" width="52.7265625" customWidth="1"/>
    <col min="3331" max="3331" width="20.81640625" customWidth="1"/>
    <col min="3332" max="3332" width="15.1796875" customWidth="1"/>
    <col min="3333" max="3333" width="11.54296875" customWidth="1"/>
    <col min="3334" max="3334" width="11.1796875" customWidth="1"/>
    <col min="3585" max="3585" width="8" customWidth="1"/>
    <col min="3586" max="3586" width="52.7265625" customWidth="1"/>
    <col min="3587" max="3587" width="20.81640625" customWidth="1"/>
    <col min="3588" max="3588" width="15.1796875" customWidth="1"/>
    <col min="3589" max="3589" width="11.54296875" customWidth="1"/>
    <col min="3590" max="3590" width="11.1796875" customWidth="1"/>
    <col min="3841" max="3841" width="8" customWidth="1"/>
    <col min="3842" max="3842" width="52.7265625" customWidth="1"/>
    <col min="3843" max="3843" width="20.81640625" customWidth="1"/>
    <col min="3844" max="3844" width="15.1796875" customWidth="1"/>
    <col min="3845" max="3845" width="11.54296875" customWidth="1"/>
    <col min="3846" max="3846" width="11.1796875" customWidth="1"/>
    <col min="4097" max="4097" width="8" customWidth="1"/>
    <col min="4098" max="4098" width="52.7265625" customWidth="1"/>
    <col min="4099" max="4099" width="20.81640625" customWidth="1"/>
    <col min="4100" max="4100" width="15.1796875" customWidth="1"/>
    <col min="4101" max="4101" width="11.54296875" customWidth="1"/>
    <col min="4102" max="4102" width="11.1796875" customWidth="1"/>
    <col min="4353" max="4353" width="8" customWidth="1"/>
    <col min="4354" max="4354" width="52.7265625" customWidth="1"/>
    <col min="4355" max="4355" width="20.81640625" customWidth="1"/>
    <col min="4356" max="4356" width="15.1796875" customWidth="1"/>
    <col min="4357" max="4357" width="11.54296875" customWidth="1"/>
    <col min="4358" max="4358" width="11.1796875" customWidth="1"/>
    <col min="4609" max="4609" width="8" customWidth="1"/>
    <col min="4610" max="4610" width="52.7265625" customWidth="1"/>
    <col min="4611" max="4611" width="20.81640625" customWidth="1"/>
    <col min="4612" max="4612" width="15.1796875" customWidth="1"/>
    <col min="4613" max="4613" width="11.54296875" customWidth="1"/>
    <col min="4614" max="4614" width="11.1796875" customWidth="1"/>
    <col min="4865" max="4865" width="8" customWidth="1"/>
    <col min="4866" max="4866" width="52.7265625" customWidth="1"/>
    <col min="4867" max="4867" width="20.81640625" customWidth="1"/>
    <col min="4868" max="4868" width="15.1796875" customWidth="1"/>
    <col min="4869" max="4869" width="11.54296875" customWidth="1"/>
    <col min="4870" max="4870" width="11.1796875" customWidth="1"/>
    <col min="5121" max="5121" width="8" customWidth="1"/>
    <col min="5122" max="5122" width="52.7265625" customWidth="1"/>
    <col min="5123" max="5123" width="20.81640625" customWidth="1"/>
    <col min="5124" max="5124" width="15.1796875" customWidth="1"/>
    <col min="5125" max="5125" width="11.54296875" customWidth="1"/>
    <col min="5126" max="5126" width="11.1796875" customWidth="1"/>
    <col min="5377" max="5377" width="8" customWidth="1"/>
    <col min="5378" max="5378" width="52.7265625" customWidth="1"/>
    <col min="5379" max="5379" width="20.81640625" customWidth="1"/>
    <col min="5380" max="5380" width="15.1796875" customWidth="1"/>
    <col min="5381" max="5381" width="11.54296875" customWidth="1"/>
    <col min="5382" max="5382" width="11.1796875" customWidth="1"/>
    <col min="5633" max="5633" width="8" customWidth="1"/>
    <col min="5634" max="5634" width="52.7265625" customWidth="1"/>
    <col min="5635" max="5635" width="20.81640625" customWidth="1"/>
    <col min="5636" max="5636" width="15.1796875" customWidth="1"/>
    <col min="5637" max="5637" width="11.54296875" customWidth="1"/>
    <col min="5638" max="5638" width="11.1796875" customWidth="1"/>
    <col min="5889" max="5889" width="8" customWidth="1"/>
    <col min="5890" max="5890" width="52.7265625" customWidth="1"/>
    <col min="5891" max="5891" width="20.81640625" customWidth="1"/>
    <col min="5892" max="5892" width="15.1796875" customWidth="1"/>
    <col min="5893" max="5893" width="11.54296875" customWidth="1"/>
    <col min="5894" max="5894" width="11.1796875" customWidth="1"/>
    <col min="6145" max="6145" width="8" customWidth="1"/>
    <col min="6146" max="6146" width="52.7265625" customWidth="1"/>
    <col min="6147" max="6147" width="20.81640625" customWidth="1"/>
    <col min="6148" max="6148" width="15.1796875" customWidth="1"/>
    <col min="6149" max="6149" width="11.54296875" customWidth="1"/>
    <col min="6150" max="6150" width="11.1796875" customWidth="1"/>
    <col min="6401" max="6401" width="8" customWidth="1"/>
    <col min="6402" max="6402" width="52.7265625" customWidth="1"/>
    <col min="6403" max="6403" width="20.81640625" customWidth="1"/>
    <col min="6404" max="6404" width="15.1796875" customWidth="1"/>
    <col min="6405" max="6405" width="11.54296875" customWidth="1"/>
    <col min="6406" max="6406" width="11.1796875" customWidth="1"/>
    <col min="6657" max="6657" width="8" customWidth="1"/>
    <col min="6658" max="6658" width="52.7265625" customWidth="1"/>
    <col min="6659" max="6659" width="20.81640625" customWidth="1"/>
    <col min="6660" max="6660" width="15.1796875" customWidth="1"/>
    <col min="6661" max="6661" width="11.54296875" customWidth="1"/>
    <col min="6662" max="6662" width="11.1796875" customWidth="1"/>
    <col min="6913" max="6913" width="8" customWidth="1"/>
    <col min="6914" max="6914" width="52.7265625" customWidth="1"/>
    <col min="6915" max="6915" width="20.81640625" customWidth="1"/>
    <col min="6916" max="6916" width="15.1796875" customWidth="1"/>
    <col min="6917" max="6917" width="11.54296875" customWidth="1"/>
    <col min="6918" max="6918" width="11.1796875" customWidth="1"/>
    <col min="7169" max="7169" width="8" customWidth="1"/>
    <col min="7170" max="7170" width="52.7265625" customWidth="1"/>
    <col min="7171" max="7171" width="20.81640625" customWidth="1"/>
    <col min="7172" max="7172" width="15.1796875" customWidth="1"/>
    <col min="7173" max="7173" width="11.54296875" customWidth="1"/>
    <col min="7174" max="7174" width="11.1796875" customWidth="1"/>
    <col min="7425" max="7425" width="8" customWidth="1"/>
    <col min="7426" max="7426" width="52.7265625" customWidth="1"/>
    <col min="7427" max="7427" width="20.81640625" customWidth="1"/>
    <col min="7428" max="7428" width="15.1796875" customWidth="1"/>
    <col min="7429" max="7429" width="11.54296875" customWidth="1"/>
    <col min="7430" max="7430" width="11.1796875" customWidth="1"/>
    <col min="7681" max="7681" width="8" customWidth="1"/>
    <col min="7682" max="7682" width="52.7265625" customWidth="1"/>
    <col min="7683" max="7683" width="20.81640625" customWidth="1"/>
    <col min="7684" max="7684" width="15.1796875" customWidth="1"/>
    <col min="7685" max="7685" width="11.54296875" customWidth="1"/>
    <col min="7686" max="7686" width="11.1796875" customWidth="1"/>
    <col min="7937" max="7937" width="8" customWidth="1"/>
    <col min="7938" max="7938" width="52.7265625" customWidth="1"/>
    <col min="7939" max="7939" width="20.81640625" customWidth="1"/>
    <col min="7940" max="7940" width="15.1796875" customWidth="1"/>
    <col min="7941" max="7941" width="11.54296875" customWidth="1"/>
    <col min="7942" max="7942" width="11.1796875" customWidth="1"/>
    <col min="8193" max="8193" width="8" customWidth="1"/>
    <col min="8194" max="8194" width="52.7265625" customWidth="1"/>
    <col min="8195" max="8195" width="20.81640625" customWidth="1"/>
    <col min="8196" max="8196" width="15.1796875" customWidth="1"/>
    <col min="8197" max="8197" width="11.54296875" customWidth="1"/>
    <col min="8198" max="8198" width="11.1796875" customWidth="1"/>
    <col min="8449" max="8449" width="8" customWidth="1"/>
    <col min="8450" max="8450" width="52.7265625" customWidth="1"/>
    <col min="8451" max="8451" width="20.81640625" customWidth="1"/>
    <col min="8452" max="8452" width="15.1796875" customWidth="1"/>
    <col min="8453" max="8453" width="11.54296875" customWidth="1"/>
    <col min="8454" max="8454" width="11.1796875" customWidth="1"/>
    <col min="8705" max="8705" width="8" customWidth="1"/>
    <col min="8706" max="8706" width="52.7265625" customWidth="1"/>
    <col min="8707" max="8707" width="20.81640625" customWidth="1"/>
    <col min="8708" max="8708" width="15.1796875" customWidth="1"/>
    <col min="8709" max="8709" width="11.54296875" customWidth="1"/>
    <col min="8710" max="8710" width="11.1796875" customWidth="1"/>
    <col min="8961" max="8961" width="8" customWidth="1"/>
    <col min="8962" max="8962" width="52.7265625" customWidth="1"/>
    <col min="8963" max="8963" width="20.81640625" customWidth="1"/>
    <col min="8964" max="8964" width="15.1796875" customWidth="1"/>
    <col min="8965" max="8965" width="11.54296875" customWidth="1"/>
    <col min="8966" max="8966" width="11.1796875" customWidth="1"/>
    <col min="9217" max="9217" width="8" customWidth="1"/>
    <col min="9218" max="9218" width="52.7265625" customWidth="1"/>
    <col min="9219" max="9219" width="20.81640625" customWidth="1"/>
    <col min="9220" max="9220" width="15.1796875" customWidth="1"/>
    <col min="9221" max="9221" width="11.54296875" customWidth="1"/>
    <col min="9222" max="9222" width="11.1796875" customWidth="1"/>
    <col min="9473" max="9473" width="8" customWidth="1"/>
    <col min="9474" max="9474" width="52.7265625" customWidth="1"/>
    <col min="9475" max="9475" width="20.81640625" customWidth="1"/>
    <col min="9476" max="9476" width="15.1796875" customWidth="1"/>
    <col min="9477" max="9477" width="11.54296875" customWidth="1"/>
    <col min="9478" max="9478" width="11.1796875" customWidth="1"/>
    <col min="9729" max="9729" width="8" customWidth="1"/>
    <col min="9730" max="9730" width="52.7265625" customWidth="1"/>
    <col min="9731" max="9731" width="20.81640625" customWidth="1"/>
    <col min="9732" max="9732" width="15.1796875" customWidth="1"/>
    <col min="9733" max="9733" width="11.54296875" customWidth="1"/>
    <col min="9734" max="9734" width="11.1796875" customWidth="1"/>
    <col min="9985" max="9985" width="8" customWidth="1"/>
    <col min="9986" max="9986" width="52.7265625" customWidth="1"/>
    <col min="9987" max="9987" width="20.81640625" customWidth="1"/>
    <col min="9988" max="9988" width="15.1796875" customWidth="1"/>
    <col min="9989" max="9989" width="11.54296875" customWidth="1"/>
    <col min="9990" max="9990" width="11.1796875" customWidth="1"/>
    <col min="10241" max="10241" width="8" customWidth="1"/>
    <col min="10242" max="10242" width="52.7265625" customWidth="1"/>
    <col min="10243" max="10243" width="20.81640625" customWidth="1"/>
    <col min="10244" max="10244" width="15.1796875" customWidth="1"/>
    <col min="10245" max="10245" width="11.54296875" customWidth="1"/>
    <col min="10246" max="10246" width="11.1796875" customWidth="1"/>
    <col min="10497" max="10497" width="8" customWidth="1"/>
    <col min="10498" max="10498" width="52.7265625" customWidth="1"/>
    <col min="10499" max="10499" width="20.81640625" customWidth="1"/>
    <col min="10500" max="10500" width="15.1796875" customWidth="1"/>
    <col min="10501" max="10501" width="11.54296875" customWidth="1"/>
    <col min="10502" max="10502" width="11.1796875" customWidth="1"/>
    <col min="10753" max="10753" width="8" customWidth="1"/>
    <col min="10754" max="10754" width="52.7265625" customWidth="1"/>
    <col min="10755" max="10755" width="20.81640625" customWidth="1"/>
    <col min="10756" max="10756" width="15.1796875" customWidth="1"/>
    <col min="10757" max="10757" width="11.54296875" customWidth="1"/>
    <col min="10758" max="10758" width="11.1796875" customWidth="1"/>
    <col min="11009" max="11009" width="8" customWidth="1"/>
    <col min="11010" max="11010" width="52.7265625" customWidth="1"/>
    <col min="11011" max="11011" width="20.81640625" customWidth="1"/>
    <col min="11012" max="11012" width="15.1796875" customWidth="1"/>
    <col min="11013" max="11013" width="11.54296875" customWidth="1"/>
    <col min="11014" max="11014" width="11.1796875" customWidth="1"/>
    <col min="11265" max="11265" width="8" customWidth="1"/>
    <col min="11266" max="11266" width="52.7265625" customWidth="1"/>
    <col min="11267" max="11267" width="20.81640625" customWidth="1"/>
    <col min="11268" max="11268" width="15.1796875" customWidth="1"/>
    <col min="11269" max="11269" width="11.54296875" customWidth="1"/>
    <col min="11270" max="11270" width="11.1796875" customWidth="1"/>
    <col min="11521" max="11521" width="8" customWidth="1"/>
    <col min="11522" max="11522" width="52.7265625" customWidth="1"/>
    <col min="11523" max="11523" width="20.81640625" customWidth="1"/>
    <col min="11524" max="11524" width="15.1796875" customWidth="1"/>
    <col min="11525" max="11525" width="11.54296875" customWidth="1"/>
    <col min="11526" max="11526" width="11.1796875" customWidth="1"/>
    <col min="11777" max="11777" width="8" customWidth="1"/>
    <col min="11778" max="11778" width="52.7265625" customWidth="1"/>
    <col min="11779" max="11779" width="20.81640625" customWidth="1"/>
    <col min="11780" max="11780" width="15.1796875" customWidth="1"/>
    <col min="11781" max="11781" width="11.54296875" customWidth="1"/>
    <col min="11782" max="11782" width="11.1796875" customWidth="1"/>
    <col min="12033" max="12033" width="8" customWidth="1"/>
    <col min="12034" max="12034" width="52.7265625" customWidth="1"/>
    <col min="12035" max="12035" width="20.81640625" customWidth="1"/>
    <col min="12036" max="12036" width="15.1796875" customWidth="1"/>
    <col min="12037" max="12037" width="11.54296875" customWidth="1"/>
    <col min="12038" max="12038" width="11.1796875" customWidth="1"/>
    <col min="12289" max="12289" width="8" customWidth="1"/>
    <col min="12290" max="12290" width="52.7265625" customWidth="1"/>
    <col min="12291" max="12291" width="20.81640625" customWidth="1"/>
    <col min="12292" max="12292" width="15.1796875" customWidth="1"/>
    <col min="12293" max="12293" width="11.54296875" customWidth="1"/>
    <col min="12294" max="12294" width="11.1796875" customWidth="1"/>
    <col min="12545" max="12545" width="8" customWidth="1"/>
    <col min="12546" max="12546" width="52.7265625" customWidth="1"/>
    <col min="12547" max="12547" width="20.81640625" customWidth="1"/>
    <col min="12548" max="12548" width="15.1796875" customWidth="1"/>
    <col min="12549" max="12549" width="11.54296875" customWidth="1"/>
    <col min="12550" max="12550" width="11.1796875" customWidth="1"/>
    <col min="12801" max="12801" width="8" customWidth="1"/>
    <col min="12802" max="12802" width="52.7265625" customWidth="1"/>
    <col min="12803" max="12803" width="20.81640625" customWidth="1"/>
    <col min="12804" max="12804" width="15.1796875" customWidth="1"/>
    <col min="12805" max="12805" width="11.54296875" customWidth="1"/>
    <col min="12806" max="12806" width="11.1796875" customWidth="1"/>
    <col min="13057" max="13057" width="8" customWidth="1"/>
    <col min="13058" max="13058" width="52.7265625" customWidth="1"/>
    <col min="13059" max="13059" width="20.81640625" customWidth="1"/>
    <col min="13060" max="13060" width="15.1796875" customWidth="1"/>
    <col min="13061" max="13061" width="11.54296875" customWidth="1"/>
    <col min="13062" max="13062" width="11.1796875" customWidth="1"/>
    <col min="13313" max="13313" width="8" customWidth="1"/>
    <col min="13314" max="13314" width="52.7265625" customWidth="1"/>
    <col min="13315" max="13315" width="20.81640625" customWidth="1"/>
    <col min="13316" max="13316" width="15.1796875" customWidth="1"/>
    <col min="13317" max="13317" width="11.54296875" customWidth="1"/>
    <col min="13318" max="13318" width="11.1796875" customWidth="1"/>
    <col min="13569" max="13569" width="8" customWidth="1"/>
    <col min="13570" max="13570" width="52.7265625" customWidth="1"/>
    <col min="13571" max="13571" width="20.81640625" customWidth="1"/>
    <col min="13572" max="13572" width="15.1796875" customWidth="1"/>
    <col min="13573" max="13573" width="11.54296875" customWidth="1"/>
    <col min="13574" max="13574" width="11.1796875" customWidth="1"/>
    <col min="13825" max="13825" width="8" customWidth="1"/>
    <col min="13826" max="13826" width="52.7265625" customWidth="1"/>
    <col min="13827" max="13827" width="20.81640625" customWidth="1"/>
    <col min="13828" max="13828" width="15.1796875" customWidth="1"/>
    <col min="13829" max="13829" width="11.54296875" customWidth="1"/>
    <col min="13830" max="13830" width="11.1796875" customWidth="1"/>
    <col min="14081" max="14081" width="8" customWidth="1"/>
    <col min="14082" max="14082" width="52.7265625" customWidth="1"/>
    <col min="14083" max="14083" width="20.81640625" customWidth="1"/>
    <col min="14084" max="14084" width="15.1796875" customWidth="1"/>
    <col min="14085" max="14085" width="11.54296875" customWidth="1"/>
    <col min="14086" max="14086" width="11.1796875" customWidth="1"/>
    <col min="14337" max="14337" width="8" customWidth="1"/>
    <col min="14338" max="14338" width="52.7265625" customWidth="1"/>
    <col min="14339" max="14339" width="20.81640625" customWidth="1"/>
    <col min="14340" max="14340" width="15.1796875" customWidth="1"/>
    <col min="14341" max="14341" width="11.54296875" customWidth="1"/>
    <col min="14342" max="14342" width="11.1796875" customWidth="1"/>
    <col min="14593" max="14593" width="8" customWidth="1"/>
    <col min="14594" max="14594" width="52.7265625" customWidth="1"/>
    <col min="14595" max="14595" width="20.81640625" customWidth="1"/>
    <col min="14596" max="14596" width="15.1796875" customWidth="1"/>
    <col min="14597" max="14597" width="11.54296875" customWidth="1"/>
    <col min="14598" max="14598" width="11.1796875" customWidth="1"/>
    <col min="14849" max="14849" width="8" customWidth="1"/>
    <col min="14850" max="14850" width="52.7265625" customWidth="1"/>
    <col min="14851" max="14851" width="20.81640625" customWidth="1"/>
    <col min="14852" max="14852" width="15.1796875" customWidth="1"/>
    <col min="14853" max="14853" width="11.54296875" customWidth="1"/>
    <col min="14854" max="14854" width="11.1796875" customWidth="1"/>
    <col min="15105" max="15105" width="8" customWidth="1"/>
    <col min="15106" max="15106" width="52.7265625" customWidth="1"/>
    <col min="15107" max="15107" width="20.81640625" customWidth="1"/>
    <col min="15108" max="15108" width="15.1796875" customWidth="1"/>
    <col min="15109" max="15109" width="11.54296875" customWidth="1"/>
    <col min="15110" max="15110" width="11.1796875" customWidth="1"/>
    <col min="15361" max="15361" width="8" customWidth="1"/>
    <col min="15362" max="15362" width="52.7265625" customWidth="1"/>
    <col min="15363" max="15363" width="20.81640625" customWidth="1"/>
    <col min="15364" max="15364" width="15.1796875" customWidth="1"/>
    <col min="15365" max="15365" width="11.54296875" customWidth="1"/>
    <col min="15366" max="15366" width="11.1796875" customWidth="1"/>
    <col min="15617" max="15617" width="8" customWidth="1"/>
    <col min="15618" max="15618" width="52.7265625" customWidth="1"/>
    <col min="15619" max="15619" width="20.81640625" customWidth="1"/>
    <col min="15620" max="15620" width="15.1796875" customWidth="1"/>
    <col min="15621" max="15621" width="11.54296875" customWidth="1"/>
    <col min="15622" max="15622" width="11.1796875" customWidth="1"/>
    <col min="15873" max="15873" width="8" customWidth="1"/>
    <col min="15874" max="15874" width="52.7265625" customWidth="1"/>
    <col min="15875" max="15875" width="20.81640625" customWidth="1"/>
    <col min="15876" max="15876" width="15.1796875" customWidth="1"/>
    <col min="15877" max="15877" width="11.54296875" customWidth="1"/>
    <col min="15878" max="15878" width="11.1796875" customWidth="1"/>
    <col min="16129" max="16129" width="8" customWidth="1"/>
    <col min="16130" max="16130" width="52.7265625" customWidth="1"/>
    <col min="16131" max="16131" width="20.81640625" customWidth="1"/>
    <col min="16132" max="16132" width="15.1796875" customWidth="1"/>
    <col min="16133" max="16133" width="11.54296875" customWidth="1"/>
    <col min="16134" max="16134" width="11.1796875" customWidth="1"/>
  </cols>
  <sheetData>
    <row r="1" spans="1:5" ht="12.75" customHeight="1" x14ac:dyDescent="0.25"/>
    <row r="2" spans="1:5" ht="12.75" customHeight="1" x14ac:dyDescent="0.25"/>
    <row r="3" spans="1:5" ht="12.75" customHeight="1" x14ac:dyDescent="0.25">
      <c r="B3" t="s">
        <v>269</v>
      </c>
    </row>
    <row r="4" spans="1:5" ht="12.75" customHeight="1" x14ac:dyDescent="0.25"/>
    <row r="7" spans="1:5" s="108" customFormat="1" ht="22.5" x14ac:dyDescent="0.45">
      <c r="A7" s="108" t="s">
        <v>224</v>
      </c>
      <c r="E7" s="108" t="s">
        <v>225</v>
      </c>
    </row>
    <row r="8" spans="1:5" x14ac:dyDescent="0.25">
      <c r="B8" t="s">
        <v>253</v>
      </c>
    </row>
    <row r="9" spans="1:5" ht="13" x14ac:dyDescent="0.3">
      <c r="B9" s="89" t="s">
        <v>226</v>
      </c>
      <c r="C9" s="89"/>
    </row>
    <row r="11" spans="1:5" x14ac:dyDescent="0.25">
      <c r="A11" s="90"/>
      <c r="B11" s="90"/>
      <c r="C11" s="90"/>
      <c r="D11" s="90"/>
      <c r="E11" s="91"/>
    </row>
    <row r="12" spans="1:5" s="95" customFormat="1" ht="25" x14ac:dyDescent="0.25">
      <c r="A12" s="94" t="s">
        <v>227</v>
      </c>
      <c r="B12" s="94" t="s">
        <v>228</v>
      </c>
      <c r="C12" s="94" t="s">
        <v>229</v>
      </c>
      <c r="D12" s="94" t="s">
        <v>230</v>
      </c>
      <c r="E12" s="109"/>
    </row>
    <row r="13" spans="1:5" x14ac:dyDescent="0.25">
      <c r="A13" s="90"/>
      <c r="B13" s="90" t="s">
        <v>264</v>
      </c>
      <c r="C13" s="115">
        <v>45748</v>
      </c>
      <c r="D13" s="90"/>
      <c r="E13" s="91"/>
    </row>
    <row r="14" spans="1:5" x14ac:dyDescent="0.25">
      <c r="A14" s="90"/>
      <c r="B14" s="90" t="s">
        <v>265</v>
      </c>
      <c r="C14" s="116" t="s">
        <v>266</v>
      </c>
      <c r="D14" s="90"/>
      <c r="E14" s="91"/>
    </row>
    <row r="15" spans="1:5" x14ac:dyDescent="0.25">
      <c r="A15" s="90"/>
      <c r="B15" s="90" t="s">
        <v>267</v>
      </c>
      <c r="C15" s="90" t="s">
        <v>266</v>
      </c>
      <c r="D15" s="90"/>
      <c r="E15" s="91"/>
    </row>
    <row r="16" spans="1:5" x14ac:dyDescent="0.25">
      <c r="A16" s="90"/>
      <c r="B16" s="90" t="s">
        <v>268</v>
      </c>
      <c r="C16" s="90" t="s">
        <v>266</v>
      </c>
      <c r="D16" s="90"/>
      <c r="E16" s="91"/>
    </row>
    <row r="17" spans="1:5" x14ac:dyDescent="0.25">
      <c r="A17" s="90"/>
      <c r="B17" s="90"/>
      <c r="C17" s="90"/>
      <c r="D17" s="90"/>
      <c r="E17" s="91"/>
    </row>
    <row r="18" spans="1:5" x14ac:dyDescent="0.25">
      <c r="A18" s="90"/>
      <c r="B18" s="90"/>
      <c r="C18" s="90"/>
      <c r="D18" s="90"/>
      <c r="E18" s="91"/>
    </row>
    <row r="19" spans="1:5" x14ac:dyDescent="0.25">
      <c r="A19" s="90"/>
      <c r="B19" s="90"/>
      <c r="C19" s="90"/>
      <c r="D19" s="90"/>
      <c r="E19" s="91"/>
    </row>
    <row r="20" spans="1:5" x14ac:dyDescent="0.25">
      <c r="A20" s="90"/>
      <c r="B20" s="90" t="s">
        <v>171</v>
      </c>
      <c r="C20" s="90"/>
      <c r="D20" s="90"/>
      <c r="E20" s="91"/>
    </row>
    <row r="26" spans="1:5" x14ac:dyDescent="0.25">
      <c r="A26" t="s">
        <v>271</v>
      </c>
    </row>
    <row r="30" spans="1:5" x14ac:dyDescent="0.25">
      <c r="A30" t="s">
        <v>270</v>
      </c>
    </row>
    <row r="32" spans="1:5" x14ac:dyDescent="0.25">
      <c r="D32" t="s">
        <v>201</v>
      </c>
    </row>
    <row r="33" spans="4:4" x14ac:dyDescent="0.25">
      <c r="D33" t="s">
        <v>202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10</vt:i4>
      </vt:variant>
    </vt:vector>
  </HeadingPairs>
  <TitlesOfParts>
    <vt:vector size="10" baseType="lpstr">
      <vt:lpstr>1 - Návrh rozpočtu 2025</vt:lpstr>
      <vt:lpstr>2 - Výnosy a náklady 2025 návh</vt:lpstr>
      <vt:lpstr> Fondy 2025 - návrh</vt:lpstr>
      <vt:lpstr>4 - Návrh výhled 2026-2027</vt:lpstr>
      <vt:lpstr>Příloha A I.</vt:lpstr>
      <vt:lpstr>Příloha A II.</vt:lpstr>
      <vt:lpstr>Příloha A III.</vt:lpstr>
      <vt:lpstr>Příloha A IV.</vt:lpstr>
      <vt:lpstr>Příloha B</vt:lpstr>
      <vt:lpstr>Příloha C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uzivatel</cp:lastModifiedBy>
  <cp:lastPrinted>2024-10-25T08:35:52Z</cp:lastPrinted>
  <dcterms:created xsi:type="dcterms:W3CDTF">1997-01-24T11:07:25Z</dcterms:created>
  <dcterms:modified xsi:type="dcterms:W3CDTF">2024-12-05T10:09:22Z</dcterms:modified>
</cp:coreProperties>
</file>